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12" documentId="8_{6C97720F-EC60-4BA4-82BC-D004068207DF}" xr6:coauthVersionLast="47" xr6:coauthVersionMax="47" xr10:uidLastSave="{8057A98A-C317-4301-9796-946F2783534D}"/>
  <workbookProtection workbookAlgorithmName="SHA-512" workbookHashValue="5zPARQFWCeXGaRM/VOxbmmRtKBRLeFisPTO7uYzAC1hxr0GHiYcOk9nKQUPl8oQuC17GMDNJcaYNQnbWBKmrcA==" workbookSaltValue="qvwXwPX9C3C5/pyGDyh1Dg==" workbookSpinCount="100000" lockStructure="1"/>
  <bookViews>
    <workbookView xWindow="-120" yWindow="-120" windowWidth="29040" windowHeight="15720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<sst xmlns="http://schemas.openxmlformats.org/spreadsheetml/2006/main" count="529" uniqueCount="92">
  <si>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</si>
  <si>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</si>
  <si>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</si>
  <si>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</si>
  <si>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</si>
  <si>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</si>
  <si>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</si>
  <si>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</si>
  <si>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</si>
  <si>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</si>
  <si>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</si>
  <si>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</si>
  <si>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</si>
  <si>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</si>
  <si>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</si>
  <si>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</si>
  <si>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</si>
  <si>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</si>
  <si>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</si>
  <si>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</si>
  <si>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</si>
  <si>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</si>
  <si>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</si>
  <si>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</si>
  <si>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</si>
  <si>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</si>
  <si>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</si>
  <si>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</si>
  <si>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</si>
  <si>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</si>
  <si>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</si>
  <si>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</si>
  <si>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</si>
  <si>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</si>
  <si>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</si>
  <si>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</si>
  <si>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</si>
  <si>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</si>
  <si>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</si>
  <si>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</si>
  <si>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</si>
  <si>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</si>
  <si>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</si>
  <si>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</si>
  <si>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</si>
  <si>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</si>
  <si>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</si>
  <si>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</si>
  <si>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</si>
  <si>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</si>
  <si>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</si>
  <si>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</si>
  <si>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</si>
  <si>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</si>
  <si>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</si>
  <si>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</si>
  <si>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</si>
  <si>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</si>
  <si>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</si>
  <si>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</si>
  <si>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</si>
  <si>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</si>
  <si>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</si>
  <si>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</si>
  <si>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</si>
  <si>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</si>
  <si>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</si>
  <si>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</si>
  <si>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</si>
  <si>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</si>
  <si>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</si>
  <si>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</si>
  <si>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</si>
  <si>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</si>
  <si>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</si>
  <si>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</si>
  <si>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</si>
  <si>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</si>
  <si>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</si>
  <si>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</si>
  <si>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</si>
  <si>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</si>
  <si>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</si>
  <si>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</si>
  <si>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Percent Change from YTD 2025</t>
  </si>
  <si>
    <t xml:space="preserve">SOURCE: COSTAR REALTY INFORMATION, INC. 
REPUBLICATION OR OTHER RE-USE OF THIS DATA WITHOUT THE EXPRESS WRITTEN PERMISSION OF COSTAR IS STRICTLY PROHIBITED.
ANY REDISTRIBUTION OR REPUBLICATION OF THIS DATA BY PARTIES OTHER THAN VTC IS STRICTLY PROHIBITED.
</t>
  </si>
  <si>
    <t>SOURCE: COSTAR REALTY INFORMATION, INC. 
REPUBLICATION OR OTHER RE-USE OF THIS DATA WITHOUT THE EXPRESS WRITTEN PERMISSION OF COSTAR IS STRICTLY PROHIBITED.
ANY REDISTRIBUTION OR REPUBLICATION OF THIS DATA BY PARTIES OTHER THAN VTC IS STRICTLY PROHIBITED.</t>
  </si>
  <si>
    <t>February 2026 Monthly Report</t>
  </si>
  <si>
    <t>Current Month - February 2026 vs February 2025</t>
  </si>
  <si>
    <t>Percent Change from February 2025</t>
  </si>
  <si>
    <t>Year to Date - February 2026 vs February 2025</t>
  </si>
  <si>
    <t>YTD February 2026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</si>
</sst>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14" fontId="3" fillId="4" borderId="0" xfId="0" applyNumberFormat="1" applyFont="1" applyFill="1" applyAlignment="1">
      <alignment horizontal="left"/>
    </xf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166" fontId="27" fillId="2" borderId="1" xfId="0" applyNumberFormat="1" applyFont="1" applyFill="1" applyBorder="1"/>
    <xf numFmtId="166" fontId="27" fillId="2" borderId="7" xfId="0" applyNumberFormat="1" applyFont="1" applyFill="1" applyBorder="1"/>
    <xf numFmtId="170" fontId="27" fillId="2" borderId="1" xfId="0" applyNumberFormat="1" applyFont="1" applyFill="1" applyBorder="1"/>
    <xf numFmtId="170" fontId="27" fillId="2" borderId="7" xfId="0" applyNumberFormat="1" applyFont="1" applyFill="1" applyBorder="1"/>
    <xf numFmtId="0" fontId="27" fillId="0" borderId="7" xfId="0" applyFont="1" applyBorder="1"/>
    <xf numFmtId="165" fontId="27" fillId="0" borderId="7" xfId="0" applyNumberFormat="1" applyFont="1" applyBorder="1"/>
    <xf numFmtId="2" fontId="27" fillId="0" borderId="7" xfId="0" applyNumberFormat="1" applyFont="1" applyBorder="1"/>
    <xf numFmtId="165" fontId="27" fillId="0" borderId="0" xfId="0" applyNumberFormat="1" applyFont="1"/>
    <xf numFmtId="2" fontId="27" fillId="0" borderId="0" xfId="0" applyNumberFormat="1" applyFont="1"/>
    <xf numFmtId="166" fontId="27" fillId="0" borderId="3" xfId="0" applyNumberFormat="1" applyFont="1" applyBorder="1"/>
    <xf numFmtId="166" fontId="27" fillId="0" borderId="0" xfId="0" applyNumberFormat="1" applyFont="1"/>
    <xf numFmtId="170" fontId="27" fillId="0" borderId="3" xfId="0" applyNumberFormat="1" applyFont="1" applyBorder="1"/>
    <xf numFmtId="170" fontId="27" fillId="0" borderId="0" xfId="0" applyNumberFormat="1" applyFont="1"/>
    <xf numFmtId="166" fontId="27" fillId="2" borderId="3" xfId="0" applyNumberFormat="1" applyFont="1" applyFill="1" applyBorder="1"/>
    <xf numFmtId="166" fontId="27" fillId="2" borderId="0" xfId="0" applyNumberFormat="1" applyFont="1" applyFill="1"/>
    <xf numFmtId="170" fontId="27" fillId="2" borderId="3" xfId="0" applyNumberFormat="1" applyFont="1" applyFill="1" applyBorder="1"/>
    <xf numFmtId="170" fontId="27" fillId="2" borderId="0" xfId="0" applyNumberFormat="1" applyFont="1" applyFill="1"/>
    <xf numFmtId="0" fontId="27" fillId="0" borderId="0" xfId="0" applyFont="1"/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774699</xdr:colOff>
      <xdr:row>58</xdr:row>
      <xdr:rowOff>426197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676275</xdr:colOff>
      <xdr:row>58</xdr:row>
      <xdr:rowOff>448421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3143250" y="0"/>
          <a:ext cx="1066800" cy="342900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tabSelected="1" zoomScaleNormal="100" zoomScaleSheetLayoutView="115" workbookViewId="0">
      <selection activeCell="P5" sqref="P4:P5"/>
    </sheetView>
  </sheetViews>
  <sheetFormatPr defaultColWidth="9.140625" defaultRowHeight="16.5" x14ac:dyDescent="0.3"/>
  <cols>
    <col min="1" max="1" width="41.7109375" style="64" bestFit="1" customWidth="1"/>
    <col min="2" max="6" width="11.85546875" style="64" customWidth="1"/>
    <col min="7" max="7" width="11.85546875" style="66" customWidth="1"/>
    <col min="8" max="9" width="11.85546875" style="64" customWidth="1"/>
    <col min="10" max="10" width="11.85546875" style="66" customWidth="1"/>
    <col min="11" max="11" width="12.5703125" style="66" customWidth="1"/>
    <col min="12" max="12" width="11.85546875" style="64" customWidth="1"/>
    <col min="13" max="13" width="12.5703125" style="64" customWidth="1"/>
    <col min="14" max="16384" width="9.140625" style="64"/>
  </cols>
  <sheetData>
    <row r="1" spans="1:13" ht="16.5" customHeight="1" x14ac:dyDescent="0.3">
      <c r="A1" s="112" t="str">
        <f>'Current month raw data'!A1</f>
        <v>February 2026 Monthly Report</v>
      </c>
      <c r="B1" s="115" t="str">
        <f>'Current month raw data'!F6</f>
        <v>Current Month - February 2026 vs February 2025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x14ac:dyDescent="0.3">
      <c r="A2" s="113"/>
      <c r="B2" s="118" t="s">
        <v>45</v>
      </c>
      <c r="C2" s="119"/>
      <c r="D2" s="120" t="s">
        <v>2</v>
      </c>
      <c r="E2" s="119"/>
      <c r="F2" s="121" t="s">
        <v>3</v>
      </c>
      <c r="G2" s="121"/>
      <c r="H2" s="121" t="str">
        <f>'Current month raw data'!L7</f>
        <v>Percent Change from February 2025</v>
      </c>
      <c r="I2" s="121"/>
      <c r="J2" s="121"/>
      <c r="K2" s="121"/>
      <c r="L2" s="121"/>
      <c r="M2" s="122"/>
    </row>
    <row r="3" spans="1:13" ht="36.950000000000003" customHeight="1" x14ac:dyDescent="0.3">
      <c r="A3" s="114"/>
      <c r="B3" s="81">
        <f>'Current month raw data'!F8</f>
        <v>2026</v>
      </c>
      <c r="C3" s="82">
        <f>'Current month raw data'!G8</f>
        <v>2025</v>
      </c>
      <c r="D3" s="82">
        <f>'Current month raw data'!H8</f>
        <v>2026</v>
      </c>
      <c r="E3" s="82">
        <f>'Current month raw data'!I8</f>
        <v>2025</v>
      </c>
      <c r="F3" s="99">
        <f>'Current month raw data'!J8</f>
        <v>2026</v>
      </c>
      <c r="G3" s="99">
        <f>'Current month raw data'!K8</f>
        <v>2025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78</v>
      </c>
      <c r="L3" s="83" t="s">
        <v>43</v>
      </c>
      <c r="M3" s="84" t="s">
        <v>44</v>
      </c>
    </row>
    <row r="4" spans="1:13" x14ac:dyDescent="0.3">
      <c r="A4" s="85" t="s">
        <v>10</v>
      </c>
      <c r="B4" s="75">
        <f>VLOOKUP($A4,'Current month raw data'!$B:$Q,5,FALSE)</f>
        <v>60.446711172987499</v>
      </c>
      <c r="C4" s="93">
        <f>VLOOKUP($A4,'Current month raw data'!$B:$Q,6,FALSE)</f>
        <v>59.1096950734673</v>
      </c>
      <c r="D4" s="74">
        <f>VLOOKUP($A4,'Current month raw data'!$B:$Q,7,FALSE)</f>
        <v>162.58427326543401</v>
      </c>
      <c r="E4" s="96">
        <f>VLOOKUP($A4,'Current month raw data'!$B:$Q,8,FALSE)</f>
        <v>159.35765169200999</v>
      </c>
      <c r="F4" s="102">
        <f>VLOOKUP($A4,'Current month raw data'!$B:$Q,9,FALSE)</f>
        <v>98.276846073457804</v>
      </c>
      <c r="G4" s="104">
        <f>VLOOKUP($A4,'Current month raw data'!$B:$Q,10,FALSE)</f>
        <v>94.195821991385401</v>
      </c>
      <c r="H4" s="101">
        <f>VLOOKUP($A4,'Current month raw data'!$B:$Q,11,FALSE)</f>
        <v>2.26192352685695</v>
      </c>
      <c r="I4" s="73">
        <f>VLOOKUP($A4,'Current month raw data'!$B:$Q,12,FALSE)</f>
        <v>2.0247672698265502</v>
      </c>
      <c r="J4" s="93">
        <f>VLOOKUP($A4,'Current month raw data'!$B:$Q,13,FALSE)</f>
        <v>4.3324894839238102</v>
      </c>
      <c r="K4" s="73">
        <f>VLOOKUP($A4,'Current month raw data'!$B:$Q,14,FALSE)</f>
        <v>5.01236742237956</v>
      </c>
      <c r="L4" s="73">
        <f>VLOOKUP($A4,'Current month raw data'!$B:$Q,15,FALSE)</f>
        <v>0.65164546712030202</v>
      </c>
      <c r="M4" s="76">
        <f>VLOOKUP($A4,'Current month raw data'!$B:$Q,16,FALSE)</f>
        <v>2.9283087161097399</v>
      </c>
    </row>
    <row r="5" spans="1:13" x14ac:dyDescent="0.3">
      <c r="A5" s="85" t="s">
        <v>13</v>
      </c>
      <c r="B5" s="75">
        <f>VLOOKUP($A5,'Current month raw data'!$B:$Q,5,FALSE)</f>
        <v>56.672094685487998</v>
      </c>
      <c r="C5" s="94">
        <f>VLOOKUP($A5,'Current month raw data'!$B:$Q,6,FALSE)</f>
        <v>55.433596843190202</v>
      </c>
      <c r="D5" s="74">
        <f>VLOOKUP($A5,'Current month raw data'!$B:$Q,7,FALSE)</f>
        <v>121.023676772206</v>
      </c>
      <c r="E5" s="97">
        <f>VLOOKUP($A5,'Current month raw data'!$B:$Q,8,FALSE)</f>
        <v>119.02600450026399</v>
      </c>
      <c r="F5" s="74">
        <f>VLOOKUP($A5,'Current month raw data'!$B:$Q,9,FALSE)</f>
        <v>68.5866526922036</v>
      </c>
      <c r="G5" s="105">
        <f>VLOOKUP($A5,'Current month raw data'!$B:$Q,10,FALSE)</f>
        <v>65.980395473233898</v>
      </c>
      <c r="H5" s="73">
        <f>VLOOKUP($A5,'Current month raw data'!$B:$Q,11,FALSE)</f>
        <v>2.2342007605988101</v>
      </c>
      <c r="I5" s="73">
        <f>VLOOKUP($A5,'Current month raw data'!$B:$Q,12,FALSE)</f>
        <v>1.6783494332429401</v>
      </c>
      <c r="J5" s="94">
        <f>VLOOKUP($A5,'Current month raw data'!$B:$Q,13,FALSE)</f>
        <v>3.9500478896447802</v>
      </c>
      <c r="K5" s="73">
        <f>VLOOKUP($A5,'Current month raw data'!$B:$Q,14,FALSE)</f>
        <v>4.73998198533483</v>
      </c>
      <c r="L5" s="73">
        <f>VLOOKUP($A5,'Current month raw data'!$B:$Q,15,FALSE)</f>
        <v>0.75991700987830102</v>
      </c>
      <c r="M5" s="76">
        <f>VLOOKUP($A5,'Current month raw data'!$B:$Q,16,FALSE)</f>
        <v>3.0110958420917302</v>
      </c>
    </row>
    <row r="6" spans="1:13" x14ac:dyDescent="0.3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3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3">
      <c r="A8" s="87" t="s">
        <v>71</v>
      </c>
      <c r="B8" s="75">
        <f>VLOOKUP($A8,'Current month raw data'!$B:$Q,5,FALSE)</f>
        <v>54.338888888888803</v>
      </c>
      <c r="C8" s="94">
        <f>VLOOKUP($A8,'Current month raw data'!$B:$Q,6,FALSE)</f>
        <v>49.362244897959101</v>
      </c>
      <c r="D8" s="74">
        <f>VLOOKUP($A8,'Current month raw data'!$B:$Q,7,FALSE)</f>
        <v>279.35021090452301</v>
      </c>
      <c r="E8" s="97">
        <f>VLOOKUP($A8,'Current month raw data'!$B:$Q,8,FALSE)</f>
        <v>277.81802283359502</v>
      </c>
      <c r="F8" s="74">
        <f>VLOOKUP($A8,'Current month raw data'!$B:$Q,9,FALSE)</f>
        <v>151.79580071428501</v>
      </c>
      <c r="G8" s="105">
        <f>VLOOKUP($A8,'Current month raw data'!$B:$Q,10,FALSE)</f>
        <v>137.137212801787</v>
      </c>
      <c r="H8" s="73">
        <f>VLOOKUP($A8,'Current month raw data'!$B:$Q,11,FALSE)</f>
        <v>10.0818834338214</v>
      </c>
      <c r="I8" s="73">
        <f>VLOOKUP($A8,'Current month raw data'!$B:$Q,12,FALSE)</f>
        <v>0.55150780186999304</v>
      </c>
      <c r="J8" s="94">
        <f>VLOOKUP($A8,'Current month raw data'!$B:$Q,13,FALSE)</f>
        <v>10.688993609404299</v>
      </c>
      <c r="K8" s="73">
        <f>VLOOKUP($A8,'Current month raw data'!$B:$Q,14,FALSE)</f>
        <v>16.269951270382698</v>
      </c>
      <c r="L8" s="73">
        <f>VLOOKUP($A8,'Current month raw data'!$B:$Q,15,FALSE)</f>
        <v>5.04201680672268</v>
      </c>
      <c r="M8" s="76">
        <f>VLOOKUP($A8,'Current month raw data'!$B:$Q,16,FALSE)</f>
        <v>15.6322304977115</v>
      </c>
    </row>
    <row r="9" spans="1:13" x14ac:dyDescent="0.3">
      <c r="A9" s="87" t="s">
        <v>72</v>
      </c>
      <c r="B9" s="75">
        <f>VLOOKUP($A9,'Current month raw data'!$B:$Q,5,FALSE)</f>
        <v>63.513257628496802</v>
      </c>
      <c r="C9" s="94">
        <f>VLOOKUP($A9,'Current month raw data'!$B:$Q,6,FALSE)</f>
        <v>62.324788786482301</v>
      </c>
      <c r="D9" s="74">
        <f>VLOOKUP($A9,'Current month raw data'!$B:$Q,7,FALSE)</f>
        <v>176.810002082556</v>
      </c>
      <c r="E9" s="97">
        <f>VLOOKUP($A9,'Current month raw data'!$B:$Q,8,FALSE)</f>
        <v>175.25882400512799</v>
      </c>
      <c r="F9" s="74">
        <f>VLOOKUP($A9,'Current month raw data'!$B:$Q,9,FALSE)</f>
        <v>112.297792135644</v>
      </c>
      <c r="G9" s="105">
        <f>VLOOKUP($A9,'Current month raw data'!$B:$Q,10,FALSE)</f>
        <v>109.22969189086901</v>
      </c>
      <c r="H9" s="73">
        <f>VLOOKUP($A9,'Current month raw data'!$B:$Q,11,FALSE)</f>
        <v>1.9068958999380201</v>
      </c>
      <c r="I9" s="73">
        <f>VLOOKUP($A9,'Current month raw data'!$B:$Q,12,FALSE)</f>
        <v>0.88507844682494596</v>
      </c>
      <c r="J9" s="94">
        <f>VLOOKUP($A9,'Current month raw data'!$B:$Q,13,FALSE)</f>
        <v>2.8088518713767101</v>
      </c>
      <c r="K9" s="73">
        <f>VLOOKUP($A9,'Current month raw data'!$B:$Q,14,FALSE)</f>
        <v>4.2516547814944596</v>
      </c>
      <c r="L9" s="73">
        <f>VLOOKUP($A9,'Current month raw data'!$B:$Q,15,FALSE)</f>
        <v>1.4033839342188399</v>
      </c>
      <c r="M9" s="76">
        <f>VLOOKUP($A9,'Current month raw data'!$B:$Q,16,FALSE)</f>
        <v>3.3370409048588798</v>
      </c>
    </row>
    <row r="10" spans="1:13" x14ac:dyDescent="0.3">
      <c r="A10" s="87" t="s">
        <v>73</v>
      </c>
      <c r="B10" s="75">
        <f>VLOOKUP($A10,'Current month raw data'!$B:$Q,5,FALSE)</f>
        <v>62.508576137835199</v>
      </c>
      <c r="C10" s="94">
        <f>VLOOKUP($A10,'Current month raw data'!$B:$Q,6,FALSE)</f>
        <v>60.4422475300169</v>
      </c>
      <c r="D10" s="74">
        <f>VLOOKUP($A10,'Current month raw data'!$B:$Q,7,FALSE)</f>
        <v>137.60529283462</v>
      </c>
      <c r="E10" s="97">
        <f>VLOOKUP($A10,'Current month raw data'!$B:$Q,8,FALSE)</f>
        <v>135.48588211325901</v>
      </c>
      <c r="F10" s="74">
        <f>VLOOKUP($A10,'Current month raw data'!$B:$Q,9,FALSE)</f>
        <v>86.015109241219804</v>
      </c>
      <c r="G10" s="105">
        <f>VLOOKUP($A10,'Current month raw data'!$B:$Q,10,FALSE)</f>
        <v>81.890712235123402</v>
      </c>
      <c r="H10" s="73">
        <f>VLOOKUP($A10,'Current month raw data'!$B:$Q,11,FALSE)</f>
        <v>3.41868261399802</v>
      </c>
      <c r="I10" s="73">
        <f>VLOOKUP($A10,'Current month raw data'!$B:$Q,12,FALSE)</f>
        <v>1.56430374021467</v>
      </c>
      <c r="J10" s="94">
        <f>VLOOKUP($A10,'Current month raw data'!$B:$Q,13,FALSE)</f>
        <v>5.0364649342095404</v>
      </c>
      <c r="K10" s="73">
        <f>VLOOKUP($A10,'Current month raw data'!$B:$Q,14,FALSE)</f>
        <v>6.6426661060590204</v>
      </c>
      <c r="L10" s="73">
        <f>VLOOKUP($A10,'Current month raw data'!$B:$Q,15,FALSE)</f>
        <v>1.5291843388441599</v>
      </c>
      <c r="M10" s="76">
        <f>VLOOKUP($A10,'Current month raw data'!$B:$Q,16,FALSE)</f>
        <v>5.0001449119702404</v>
      </c>
    </row>
    <row r="11" spans="1:13" x14ac:dyDescent="0.3">
      <c r="A11" s="87" t="s">
        <v>74</v>
      </c>
      <c r="B11" s="75">
        <f>VLOOKUP($A11,'Current month raw data'!$B:$Q,5,FALSE)</f>
        <v>57.004439996166901</v>
      </c>
      <c r="C11" s="94">
        <f>VLOOKUP($A11,'Current month raw data'!$B:$Q,6,FALSE)</f>
        <v>55.769475695181399</v>
      </c>
      <c r="D11" s="74">
        <f>VLOOKUP($A11,'Current month raw data'!$B:$Q,7,FALSE)</f>
        <v>111.537399308746</v>
      </c>
      <c r="E11" s="97">
        <f>VLOOKUP($A11,'Current month raw data'!$B:$Q,8,FALSE)</f>
        <v>110.08014366777</v>
      </c>
      <c r="F11" s="74">
        <f>VLOOKUP($A11,'Current month raw data'!$B:$Q,9,FALSE)</f>
        <v>63.581269862239402</v>
      </c>
      <c r="G11" s="105">
        <f>VLOOKUP($A11,'Current month raw data'!$B:$Q,10,FALSE)</f>
        <v>61.391118968018098</v>
      </c>
      <c r="H11" s="73">
        <f>VLOOKUP($A11,'Current month raw data'!$B:$Q,11,FALSE)</f>
        <v>2.2144090214068801</v>
      </c>
      <c r="I11" s="73">
        <f>VLOOKUP($A11,'Current month raw data'!$B:$Q,12,FALSE)</f>
        <v>1.3238133530912399</v>
      </c>
      <c r="J11" s="94">
        <f>VLOOKUP($A11,'Current month raw data'!$B:$Q,13,FALSE)</f>
        <v>3.56753701681557</v>
      </c>
      <c r="K11" s="73">
        <f>VLOOKUP($A11,'Current month raw data'!$B:$Q,14,FALSE)</f>
        <v>3.2366749000456498</v>
      </c>
      <c r="L11" s="73">
        <f>VLOOKUP($A11,'Current month raw data'!$B:$Q,15,FALSE)</f>
        <v>-0.31946508172362498</v>
      </c>
      <c r="M11" s="76">
        <f>VLOOKUP($A11,'Current month raw data'!$B:$Q,16,FALSE)</f>
        <v>1.88786967609332</v>
      </c>
    </row>
    <row r="12" spans="1:13" x14ac:dyDescent="0.3">
      <c r="A12" s="87" t="s">
        <v>75</v>
      </c>
      <c r="B12" s="75">
        <f>VLOOKUP($A12,'Current month raw data'!$B:$Q,5,FALSE)</f>
        <v>52.426103054612703</v>
      </c>
      <c r="C12" s="94">
        <f>VLOOKUP($A12,'Current month raw data'!$B:$Q,6,FALSE)</f>
        <v>51.963520787281603</v>
      </c>
      <c r="D12" s="74">
        <f>VLOOKUP($A12,'Current month raw data'!$B:$Q,7,FALSE)</f>
        <v>82.6026310817889</v>
      </c>
      <c r="E12" s="97">
        <f>VLOOKUP($A12,'Current month raw data'!$B:$Q,8,FALSE)</f>
        <v>81.823877159251296</v>
      </c>
      <c r="F12" s="74">
        <f>VLOOKUP($A12,'Current month raw data'!$B:$Q,9,FALSE)</f>
        <v>43.305340496760202</v>
      </c>
      <c r="G12" s="105">
        <f>VLOOKUP($A12,'Current month raw data'!$B:$Q,10,FALSE)</f>
        <v>42.518567416607297</v>
      </c>
      <c r="H12" s="73">
        <f>VLOOKUP($A12,'Current month raw data'!$B:$Q,11,FALSE)</f>
        <v>0.89020578344719803</v>
      </c>
      <c r="I12" s="73">
        <f>VLOOKUP($A12,'Current month raw data'!$B:$Q,12,FALSE)</f>
        <v>0.95174409912389102</v>
      </c>
      <c r="J12" s="94">
        <f>VLOOKUP($A12,'Current month raw data'!$B:$Q,13,FALSE)</f>
        <v>1.8504223635851</v>
      </c>
      <c r="K12" s="73">
        <f>VLOOKUP($A12,'Current month raw data'!$B:$Q,14,FALSE)</f>
        <v>3.06133742971392</v>
      </c>
      <c r="L12" s="73">
        <f>VLOOKUP($A12,'Current month raw data'!$B:$Q,15,FALSE)</f>
        <v>1.1889151149576</v>
      </c>
      <c r="M12" s="76">
        <f>VLOOKUP($A12,'Current month raw data'!$B:$Q,16,FALSE)</f>
        <v>2.0897046895184301</v>
      </c>
    </row>
    <row r="13" spans="1:13" x14ac:dyDescent="0.3">
      <c r="A13" s="87" t="s">
        <v>76</v>
      </c>
      <c r="B13" s="75">
        <f>VLOOKUP($A13,'Current month raw data'!$B:$Q,5,FALSE)</f>
        <v>48.264515667537601</v>
      </c>
      <c r="C13" s="94">
        <f>VLOOKUP($A13,'Current month raw data'!$B:$Q,6,FALSE)</f>
        <v>47.894762297288203</v>
      </c>
      <c r="D13" s="74">
        <f>VLOOKUP($A13,'Current month raw data'!$B:$Q,7,FALSE)</f>
        <v>61.414401240584397</v>
      </c>
      <c r="E13" s="97">
        <f>VLOOKUP($A13,'Current month raw data'!$B:$Q,8,FALSE)</f>
        <v>62.265520685620402</v>
      </c>
      <c r="F13" s="74">
        <f>VLOOKUP($A13,'Current month raw data'!$B:$Q,9,FALSE)</f>
        <v>29.641363308886302</v>
      </c>
      <c r="G13" s="105">
        <f>VLOOKUP($A13,'Current month raw data'!$B:$Q,10,FALSE)</f>
        <v>29.8219231255467</v>
      </c>
      <c r="H13" s="73">
        <f>VLOOKUP($A13,'Current month raw data'!$B:$Q,11,FALSE)</f>
        <v>0.77201212097966898</v>
      </c>
      <c r="I13" s="73">
        <f>VLOOKUP($A13,'Current month raw data'!$B:$Q,12,FALSE)</f>
        <v>-1.36691934101588</v>
      </c>
      <c r="J13" s="94">
        <f>VLOOKUP($A13,'Current month raw data'!$B:$Q,13,FALSE)</f>
        <v>-0.60546000303287395</v>
      </c>
      <c r="K13" s="73">
        <f>VLOOKUP($A13,'Current month raw data'!$B:$Q,14,FALSE)</f>
        <v>-0.65520409099650001</v>
      </c>
      <c r="L13" s="73">
        <f>VLOOKUP($A13,'Current month raw data'!$B:$Q,15,FALSE)</f>
        <v>-5.0047103155911397E-2</v>
      </c>
      <c r="M13" s="76">
        <f>VLOOKUP($A13,'Current month raw data'!$B:$Q,16,FALSE)</f>
        <v>0.72157864812119499</v>
      </c>
    </row>
    <row r="14" spans="1:13" ht="18.600000000000001" customHeight="1" x14ac:dyDescent="0.3">
      <c r="A14" s="72" t="s">
        <v>79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3">
      <c r="A15" s="87" t="s">
        <v>50</v>
      </c>
      <c r="B15" s="75">
        <f>VLOOKUP($A15,'Current month raw data'!$B:$Q,5,FALSE)</f>
        <v>59.225873297809301</v>
      </c>
      <c r="C15" s="94">
        <f>VLOOKUP($A15,'Current month raw data'!$B:$Q,6,FALSE)</f>
        <v>56.910912287420103</v>
      </c>
      <c r="D15" s="74">
        <f>VLOOKUP($A15,'Current month raw data'!$B:$Q,7,FALSE)</f>
        <v>117.020018672502</v>
      </c>
      <c r="E15" s="97">
        <f>VLOOKUP($A15,'Current month raw data'!$B:$Q,8,FALSE)</f>
        <v>114.61612795249999</v>
      </c>
      <c r="F15" s="74">
        <f>VLOOKUP($A15,'Current month raw data'!$B:$Q,9,FALSE)</f>
        <v>69.306127992049298</v>
      </c>
      <c r="G15" s="105">
        <f>VLOOKUP($A15,'Current month raw data'!$B:$Q,10,FALSE)</f>
        <v>65.229084046284498</v>
      </c>
      <c r="H15" s="73">
        <f>VLOOKUP($A15,'Current month raw data'!$B:$Q,11,FALSE)</f>
        <v>4.0676926749967297</v>
      </c>
      <c r="I15" s="73">
        <f>VLOOKUP($A15,'Current month raw data'!$B:$Q,12,FALSE)</f>
        <v>2.0973407171799399</v>
      </c>
      <c r="J15" s="94">
        <f>VLOOKUP($A15,'Current month raw data'!$B:$Q,13,FALSE)</f>
        <v>6.2503467668991304</v>
      </c>
      <c r="K15" s="73">
        <f>VLOOKUP($A15,'Current month raw data'!$B:$Q,14,FALSE)</f>
        <v>9.3315679842162993</v>
      </c>
      <c r="L15" s="73">
        <f>VLOOKUP($A15,'Current month raw data'!$B:$Q,15,FALSE)</f>
        <v>2.8999634458389099</v>
      </c>
      <c r="M15" s="76">
        <f>VLOOKUP($A15,'Current month raw data'!$B:$Q,16,FALSE)</f>
        <v>7.0856177214996201</v>
      </c>
    </row>
    <row r="16" spans="1:13" x14ac:dyDescent="0.3">
      <c r="A16" s="87" t="s">
        <v>51</v>
      </c>
      <c r="B16" s="75">
        <f>VLOOKUP($A16,'Current month raw data'!$B:$Q,5,FALSE)</f>
        <v>44.857024695734303</v>
      </c>
      <c r="C16" s="94">
        <f>VLOOKUP($A16,'Current month raw data'!$B:$Q,6,FALSE)</f>
        <v>52.4740310510443</v>
      </c>
      <c r="D16" s="74">
        <f>VLOOKUP($A16,'Current month raw data'!$B:$Q,7,FALSE)</f>
        <v>94.667197234112606</v>
      </c>
      <c r="E16" s="97">
        <f>VLOOKUP($A16,'Current month raw data'!$B:$Q,8,FALSE)</f>
        <v>99.448399318859003</v>
      </c>
      <c r="F16" s="74">
        <f>VLOOKUP($A16,'Current month raw data'!$B:$Q,9,FALSE)</f>
        <v>42.464888042065397</v>
      </c>
      <c r="G16" s="105">
        <f>VLOOKUP($A16,'Current month raw data'!$B:$Q,10,FALSE)</f>
        <v>52.184583938344602</v>
      </c>
      <c r="H16" s="73">
        <f>VLOOKUP($A16,'Current month raw data'!$B:$Q,11,FALSE)</f>
        <v>-14.5157637077671</v>
      </c>
      <c r="I16" s="73">
        <f>VLOOKUP($A16,'Current month raw data'!$B:$Q,12,FALSE)</f>
        <v>-4.8077215093393502</v>
      </c>
      <c r="J16" s="94">
        <f>VLOOKUP($A16,'Current month raw data'!$B:$Q,13,FALSE)</f>
        <v>-18.625607723083299</v>
      </c>
      <c r="K16" s="73">
        <f>VLOOKUP($A16,'Current month raw data'!$B:$Q,14,FALSE)</f>
        <v>-23.079249208137401</v>
      </c>
      <c r="L16" s="73">
        <f>VLOOKUP($A16,'Current month raw data'!$B:$Q,15,FALSE)</f>
        <v>-5.4730258014073403</v>
      </c>
      <c r="M16" s="76">
        <f>VLOOKUP($A16,'Current month raw data'!$B:$Q,16,FALSE)</f>
        <v>-19.194338016176999</v>
      </c>
    </row>
    <row r="17" spans="1:13" x14ac:dyDescent="0.3">
      <c r="A17" s="87" t="s">
        <v>52</v>
      </c>
      <c r="B17" s="75">
        <f>VLOOKUP($A17,'Current month raw data'!$B:$Q,5,FALSE)</f>
        <v>41.852597872120597</v>
      </c>
      <c r="C17" s="94">
        <f>VLOOKUP($A17,'Current month raw data'!$B:$Q,6,FALSE)</f>
        <v>38.294081189959698</v>
      </c>
      <c r="D17" s="74">
        <f>VLOOKUP($A17,'Current month raw data'!$B:$Q,7,FALSE)</f>
        <v>95.291893626210793</v>
      </c>
      <c r="E17" s="97">
        <f>VLOOKUP($A17,'Current month raw data'!$B:$Q,8,FALSE)</f>
        <v>97.971919886708406</v>
      </c>
      <c r="F17" s="74">
        <f>VLOOKUP($A17,'Current month raw data'!$B:$Q,9,FALSE)</f>
        <v>39.882133044107</v>
      </c>
      <c r="G17" s="105">
        <f>VLOOKUP($A17,'Current month raw data'!$B:$Q,10,FALSE)</f>
        <v>37.517446544778402</v>
      </c>
      <c r="H17" s="73">
        <f>VLOOKUP($A17,'Current month raw data'!$B:$Q,11,FALSE)</f>
        <v>9.29260233326589</v>
      </c>
      <c r="I17" s="73">
        <f>VLOOKUP($A17,'Current month raw data'!$B:$Q,12,FALSE)</f>
        <v>-2.73550448291375</v>
      </c>
      <c r="J17" s="94">
        <f>VLOOKUP($A17,'Current month raw data'!$B:$Q,13,FALSE)</f>
        <v>6.3028982969463003</v>
      </c>
      <c r="K17" s="73">
        <f>VLOOKUP($A17,'Current month raw data'!$B:$Q,14,FALSE)</f>
        <v>6.3028982969463003</v>
      </c>
      <c r="L17" s="73">
        <f>VLOOKUP($A17,'Current month raw data'!$B:$Q,15,FALSE)</f>
        <v>0</v>
      </c>
      <c r="M17" s="76">
        <f>VLOOKUP($A17,'Current month raw data'!$B:$Q,16,FALSE)</f>
        <v>9.29260233326589</v>
      </c>
    </row>
    <row r="18" spans="1:13" x14ac:dyDescent="0.3">
      <c r="A18" s="87" t="s">
        <v>53</v>
      </c>
      <c r="B18" s="75">
        <f>VLOOKUP($A18,'Current month raw data'!$B:$Q,5,FALSE)</f>
        <v>56.140490366480499</v>
      </c>
      <c r="C18" s="94">
        <f>VLOOKUP($A18,'Current month raw data'!$B:$Q,6,FALSE)</f>
        <v>51.1055746725878</v>
      </c>
      <c r="D18" s="74">
        <f>VLOOKUP($A18,'Current month raw data'!$B:$Q,7,FALSE)</f>
        <v>106.967459661615</v>
      </c>
      <c r="E18" s="97">
        <f>VLOOKUP($A18,'Current month raw data'!$B:$Q,8,FALSE)</f>
        <v>102.968794209262</v>
      </c>
      <c r="F18" s="74">
        <f>VLOOKUP($A18,'Current month raw data'!$B:$Q,9,FALSE)</f>
        <v>60.052056386598103</v>
      </c>
      <c r="G18" s="105">
        <f>VLOOKUP($A18,'Current month raw data'!$B:$Q,10,FALSE)</f>
        <v>52.622794014078003</v>
      </c>
      <c r="H18" s="73">
        <f>VLOOKUP($A18,'Current month raw data'!$B:$Q,11,FALSE)</f>
        <v>9.8519891932519208</v>
      </c>
      <c r="I18" s="73">
        <f>VLOOKUP($A18,'Current month raw data'!$B:$Q,12,FALSE)</f>
        <v>3.8833760102368902</v>
      </c>
      <c r="J18" s="94">
        <f>VLOOKUP($A18,'Current month raw data'!$B:$Q,13,FALSE)</f>
        <v>14.117954988350601</v>
      </c>
      <c r="K18" s="73">
        <f>VLOOKUP($A18,'Current month raw data'!$B:$Q,14,FALSE)</f>
        <v>12.6050882832252</v>
      </c>
      <c r="L18" s="73">
        <f>VLOOKUP($A18,'Current month raw data'!$B:$Q,15,FALSE)</f>
        <v>-1.3257043602646299</v>
      </c>
      <c r="M18" s="76">
        <f>VLOOKUP($A18,'Current month raw data'!$B:$Q,16,FALSE)</f>
        <v>8.3956765826795507</v>
      </c>
    </row>
    <row r="19" spans="1:13" x14ac:dyDescent="0.3">
      <c r="A19" s="88" t="s">
        <v>54</v>
      </c>
      <c r="B19" s="75">
        <f>VLOOKUP($A19,'Current month raw data'!$B:$Q,5,FALSE)</f>
        <v>61.871912905256103</v>
      </c>
      <c r="C19" s="94">
        <f>VLOOKUP($A19,'Current month raw data'!$B:$Q,6,FALSE)</f>
        <v>61.126329554186398</v>
      </c>
      <c r="D19" s="74">
        <f>VLOOKUP($A19,'Current month raw data'!$B:$Q,7,FALSE)</f>
        <v>141.320738003125</v>
      </c>
      <c r="E19" s="97">
        <f>VLOOKUP($A19,'Current month raw data'!$B:$Q,8,FALSE)</f>
        <v>139.50147306413999</v>
      </c>
      <c r="F19" s="74">
        <f>VLOOKUP($A19,'Current month raw data'!$B:$Q,9,FALSE)</f>
        <v>87.437843934358796</v>
      </c>
      <c r="G19" s="105">
        <f>VLOOKUP($A19,'Current month raw data'!$B:$Q,10,FALSE)</f>
        <v>85.272130158131006</v>
      </c>
      <c r="H19" s="73">
        <f>VLOOKUP($A19,'Current month raw data'!$B:$Q,11,FALSE)</f>
        <v>1.2197417324211499</v>
      </c>
      <c r="I19" s="73">
        <f>VLOOKUP($A19,'Current month raw data'!$B:$Q,12,FALSE)</f>
        <v>1.30411880177678</v>
      </c>
      <c r="J19" s="94">
        <f>VLOOKUP($A19,'Current month raw data'!$B:$Q,13,FALSE)</f>
        <v>2.5397674154635599</v>
      </c>
      <c r="K19" s="73">
        <f>VLOOKUP($A19,'Current month raw data'!$B:$Q,14,FALSE)</f>
        <v>3.6602831337527602</v>
      </c>
      <c r="L19" s="73">
        <f>VLOOKUP($A19,'Current month raw data'!$B:$Q,15,FALSE)</f>
        <v>1.0927621024818299</v>
      </c>
      <c r="M19" s="76">
        <f>VLOOKUP($A19,'Current month raw data'!$B:$Q,16,FALSE)</f>
        <v>2.3258327103030401</v>
      </c>
    </row>
    <row r="20" spans="1:13" x14ac:dyDescent="0.3">
      <c r="A20" s="87" t="s">
        <v>55</v>
      </c>
      <c r="B20" s="75">
        <f>VLOOKUP($A20,'Current month raw data'!$B:$Q,5,FALSE)</f>
        <v>47.364390782491</v>
      </c>
      <c r="C20" s="94">
        <f>VLOOKUP($A20,'Current month raw data'!$B:$Q,6,FALSE)</f>
        <v>45.814760077232897</v>
      </c>
      <c r="D20" s="74">
        <f>VLOOKUP($A20,'Current month raw data'!$B:$Q,7,FALSE)</f>
        <v>96.520560025566695</v>
      </c>
      <c r="E20" s="97">
        <f>VLOOKUP($A20,'Current month raw data'!$B:$Q,8,FALSE)</f>
        <v>95.817320659738002</v>
      </c>
      <c r="F20" s="74">
        <f>VLOOKUP($A20,'Current month raw data'!$B:$Q,9,FALSE)</f>
        <v>45.716375235958203</v>
      </c>
      <c r="G20" s="105">
        <f>VLOOKUP($A20,'Current month raw data'!$B:$Q,10,FALSE)</f>
        <v>43.8984755726919</v>
      </c>
      <c r="H20" s="73">
        <f>VLOOKUP($A20,'Current month raw data'!$B:$Q,11,FALSE)</f>
        <v>3.3823831067667398</v>
      </c>
      <c r="I20" s="73">
        <f>VLOOKUP($A20,'Current month raw data'!$B:$Q,12,FALSE)</f>
        <v>0.73393762316322098</v>
      </c>
      <c r="J20" s="94">
        <f>VLOOKUP($A20,'Current month raw data'!$B:$Q,13,FALSE)</f>
        <v>4.1411453121100399</v>
      </c>
      <c r="K20" s="73">
        <f>VLOOKUP($A20,'Current month raw data'!$B:$Q,14,FALSE)</f>
        <v>4.5495078875872004</v>
      </c>
      <c r="L20" s="73">
        <f>VLOOKUP($A20,'Current month raw data'!$B:$Q,15,FALSE)</f>
        <v>0.39212414483564101</v>
      </c>
      <c r="M20" s="76">
        <f>VLOOKUP($A20,'Current month raw data'!$B:$Q,16,FALSE)</f>
        <v>3.7877703924348598</v>
      </c>
    </row>
    <row r="21" spans="1:13" x14ac:dyDescent="0.3">
      <c r="A21" s="87" t="s">
        <v>56</v>
      </c>
      <c r="B21" s="75">
        <f>VLOOKUP($A21,'Current month raw data'!$B:$Q,5,FALSE)</f>
        <v>49.236887698850197</v>
      </c>
      <c r="C21" s="94">
        <f>VLOOKUP($A21,'Current month raw data'!$B:$Q,6,FALSE)</f>
        <v>58.088305337694003</v>
      </c>
      <c r="D21" s="74">
        <f>VLOOKUP($A21,'Current month raw data'!$B:$Q,7,FALSE)</f>
        <v>103.149650997264</v>
      </c>
      <c r="E21" s="97">
        <f>VLOOKUP($A21,'Current month raw data'!$B:$Q,8,FALSE)</f>
        <v>106.499142056713</v>
      </c>
      <c r="F21" s="74">
        <f>VLOOKUP($A21,'Current month raw data'!$B:$Q,9,FALSE)</f>
        <v>50.787677823279203</v>
      </c>
      <c r="G21" s="105">
        <f>VLOOKUP($A21,'Current month raw data'!$B:$Q,10,FALSE)</f>
        <v>61.863546819928203</v>
      </c>
      <c r="H21" s="73">
        <f>VLOOKUP($A21,'Current month raw data'!$B:$Q,11,FALSE)</f>
        <v>-15.237865156138501</v>
      </c>
      <c r="I21" s="73">
        <f>VLOOKUP($A21,'Current month raw data'!$B:$Q,12,FALSE)</f>
        <v>-3.1450873638632202</v>
      </c>
      <c r="J21" s="94">
        <f>VLOOKUP($A21,'Current month raw data'!$B:$Q,13,FALSE)</f>
        <v>-17.903708348453499</v>
      </c>
      <c r="K21" s="73">
        <f>VLOOKUP($A21,'Current month raw data'!$B:$Q,14,FALSE)</f>
        <v>-17.246792033837899</v>
      </c>
      <c r="L21" s="73">
        <f>VLOOKUP($A21,'Current month raw data'!$B:$Q,15,FALSE)</f>
        <v>0.80017781729273096</v>
      </c>
      <c r="M21" s="76">
        <f>VLOOKUP($A21,'Current month raw data'!$B:$Q,16,FALSE)</f>
        <v>-14.559617355654201</v>
      </c>
    </row>
    <row r="22" spans="1:13" x14ac:dyDescent="0.3">
      <c r="A22" s="88" t="s">
        <v>57</v>
      </c>
      <c r="B22" s="75">
        <f>VLOOKUP($A22,'Current month raw data'!$B:$Q,5,FALSE)</f>
        <v>45.9187700336646</v>
      </c>
      <c r="C22" s="94">
        <f>VLOOKUP($A22,'Current month raw data'!$B:$Q,6,FALSE)</f>
        <v>53.285017500648102</v>
      </c>
      <c r="D22" s="74">
        <f>VLOOKUP($A22,'Current month raw data'!$B:$Q,7,FALSE)</f>
        <v>108.16212310687401</v>
      </c>
      <c r="E22" s="97">
        <f>VLOOKUP($A22,'Current month raw data'!$B:$Q,8,FALSE)</f>
        <v>108.13975572669899</v>
      </c>
      <c r="F22" s="74">
        <f>VLOOKUP($A22,'Current month raw data'!$B:$Q,9,FALSE)</f>
        <v>49.666716572974799</v>
      </c>
      <c r="G22" s="105">
        <f>VLOOKUP($A22,'Current month raw data'!$B:$Q,10,FALSE)</f>
        <v>57.6222877641301</v>
      </c>
      <c r="H22" s="73">
        <f>VLOOKUP($A22,'Current month raw data'!$B:$Q,11,FALSE)</f>
        <v>-13.8242376797454</v>
      </c>
      <c r="I22" s="73">
        <f>VLOOKUP($A22,'Current month raw data'!$B:$Q,12,FALSE)</f>
        <v>2.0683771684496501E-2</v>
      </c>
      <c r="J22" s="94">
        <f>VLOOKUP($A22,'Current month raw data'!$B:$Q,13,FALSE)</f>
        <v>-13.806413281819699</v>
      </c>
      <c r="K22" s="73">
        <f>VLOOKUP($A22,'Current month raw data'!$B:$Q,14,FALSE)</f>
        <v>-13.2882349587635</v>
      </c>
      <c r="L22" s="73">
        <f>VLOOKUP($A22,'Current month raw data'!$B:$Q,15,FALSE)</f>
        <v>0.60117967332123401</v>
      </c>
      <c r="M22" s="76">
        <f>VLOOKUP($A22,'Current month raw data'!$B:$Q,16,FALSE)</f>
        <v>-13.306166513346399</v>
      </c>
    </row>
    <row r="23" spans="1:13" x14ac:dyDescent="0.3">
      <c r="A23" s="87" t="s">
        <v>58</v>
      </c>
      <c r="B23" s="75">
        <f>VLOOKUP($A23,'Current month raw data'!$B:$Q,5,FALSE)</f>
        <v>39.333602177638802</v>
      </c>
      <c r="C23" s="94">
        <f>VLOOKUP($A23,'Current month raw data'!$B:$Q,6,FALSE)</f>
        <v>46.897368686359499</v>
      </c>
      <c r="D23" s="74">
        <f>VLOOKUP($A23,'Current month raw data'!$B:$Q,7,FALSE)</f>
        <v>85.620620274253397</v>
      </c>
      <c r="E23" s="97">
        <f>VLOOKUP($A23,'Current month raw data'!$B:$Q,8,FALSE)</f>
        <v>88.396027838985304</v>
      </c>
      <c r="F23" s="74">
        <f>VLOOKUP($A23,'Current month raw data'!$B:$Q,9,FALSE)</f>
        <v>33.677674160701599</v>
      </c>
      <c r="G23" s="105">
        <f>VLOOKUP($A23,'Current month raw data'!$B:$Q,10,FALSE)</f>
        <v>41.4554110797459</v>
      </c>
      <c r="H23" s="73">
        <f>VLOOKUP($A23,'Current month raw data'!$B:$Q,11,FALSE)</f>
        <v>-16.1283387972268</v>
      </c>
      <c r="I23" s="73">
        <f>VLOOKUP($A23,'Current month raw data'!$B:$Q,12,FALSE)</f>
        <v>-3.1397423985920199</v>
      </c>
      <c r="J23" s="94">
        <f>VLOOKUP($A23,'Current month raw data'!$B:$Q,13,FALSE)</f>
        <v>-18.7616929044137</v>
      </c>
      <c r="K23" s="73">
        <f>VLOOKUP($A23,'Current month raw data'!$B:$Q,14,FALSE)</f>
        <v>-18.7616929044137</v>
      </c>
      <c r="L23" s="73">
        <f>VLOOKUP($A23,'Current month raw data'!$B:$Q,15,FALSE)</f>
        <v>0</v>
      </c>
      <c r="M23" s="76">
        <f>VLOOKUP($A23,'Current month raw data'!$B:$Q,16,FALSE)</f>
        <v>-16.1283387972268</v>
      </c>
    </row>
    <row r="24" spans="1:13" x14ac:dyDescent="0.3">
      <c r="A24" s="87" t="s">
        <v>59</v>
      </c>
      <c r="B24" s="75">
        <f>VLOOKUP($A24,'Current month raw data'!$B:$Q,5,FALSE)</f>
        <v>50.4049433652321</v>
      </c>
      <c r="C24" s="94">
        <f>VLOOKUP($A24,'Current month raw data'!$B:$Q,6,FALSE)</f>
        <v>52.518514909374304</v>
      </c>
      <c r="D24" s="74">
        <f>VLOOKUP($A24,'Current month raw data'!$B:$Q,7,FALSE)</f>
        <v>117.766918165109</v>
      </c>
      <c r="E24" s="97">
        <f>VLOOKUP($A24,'Current month raw data'!$B:$Q,8,FALSE)</f>
        <v>116.821818181818</v>
      </c>
      <c r="F24" s="74">
        <f>VLOOKUP($A24,'Current month raw data'!$B:$Q,9,FALSE)</f>
        <v>59.360348404102901</v>
      </c>
      <c r="G24" s="105">
        <f>VLOOKUP($A24,'Current month raw data'!$B:$Q,10,FALSE)</f>
        <v>61.353083999220402</v>
      </c>
      <c r="H24" s="73">
        <f>VLOOKUP($A24,'Current month raw data'!$B:$Q,11,FALSE)</f>
        <v>-4.0244312844515502</v>
      </c>
      <c r="I24" s="73">
        <f>VLOOKUP($A24,'Current month raw data'!$B:$Q,12,FALSE)</f>
        <v>0.80900982196723903</v>
      </c>
      <c r="J24" s="94">
        <f>VLOOKUP($A24,'Current month raw data'!$B:$Q,13,FALSE)</f>
        <v>-3.24797950685385</v>
      </c>
      <c r="K24" s="73">
        <f>VLOOKUP($A24,'Current month raw data'!$B:$Q,14,FALSE)</f>
        <v>-1.2812603999672501</v>
      </c>
      <c r="L24" s="73">
        <f>VLOOKUP($A24,'Current month raw data'!$B:$Q,15,FALSE)</f>
        <v>2.0327421555252299</v>
      </c>
      <c r="M24" s="76">
        <f>VLOOKUP($A24,'Current month raw data'!$B:$Q,16,FALSE)</f>
        <v>-2.0734954401654999</v>
      </c>
    </row>
    <row r="25" spans="1:13" x14ac:dyDescent="0.3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3">
      <c r="A26" s="85" t="s">
        <v>18</v>
      </c>
      <c r="B26" s="75">
        <f>VLOOKUP($A26,'Current month raw data'!$B:$Q,5,FALSE)</f>
        <v>61.2746861645048</v>
      </c>
      <c r="C26" s="94">
        <f>VLOOKUP($A26,'Current month raw data'!$B:$Q,6,FALSE)</f>
        <v>60.030142507846598</v>
      </c>
      <c r="D26" s="74">
        <f>VLOOKUP($A26,'Current month raw data'!$B:$Q,7,FALSE)</f>
        <v>171.309021480897</v>
      </c>
      <c r="E26" s="97">
        <f>VLOOKUP($A26,'Current month raw data'!$B:$Q,8,FALSE)</f>
        <v>170.184821295326</v>
      </c>
      <c r="F26" s="74">
        <f>VLOOKUP($A26,'Current month raw data'!$B:$Q,9,FALSE)</f>
        <v>104.969065283904</v>
      </c>
      <c r="G26" s="105">
        <f>VLOOKUP($A26,'Current month raw data'!$B:$Q,10,FALSE)</f>
        <v>102.162190750308</v>
      </c>
      <c r="H26" s="73">
        <f>VLOOKUP($A26,'Current month raw data'!$B:$Q,11,FALSE)</f>
        <v>2.0731979046953102</v>
      </c>
      <c r="I26" s="73">
        <f>VLOOKUP($A26,'Current month raw data'!$B:$Q,12,FALSE)</f>
        <v>0.66057605902482197</v>
      </c>
      <c r="J26" s="94">
        <f>VLOOKUP($A26,'Current month raw data'!$B:$Q,13,FALSE)</f>
        <v>2.7474690127347601</v>
      </c>
      <c r="K26" s="73">
        <f>VLOOKUP($A26,'Current month raw data'!$B:$Q,14,FALSE)</f>
        <v>3.3429991195034998</v>
      </c>
      <c r="L26" s="73">
        <f>VLOOKUP($A26,'Current month raw data'!$B:$Q,15,FALSE)</f>
        <v>0.579605621910675</v>
      </c>
      <c r="M26" s="76">
        <f>VLOOKUP($A26,'Current month raw data'!$B:$Q,16,FALSE)</f>
        <v>2.6648198982149398</v>
      </c>
    </row>
    <row r="27" spans="1:13" x14ac:dyDescent="0.3">
      <c r="A27" s="87" t="s">
        <v>20</v>
      </c>
      <c r="B27" s="75">
        <f>VLOOKUP($A27,'Current month raw data'!$B:$Q,5,FALSE)</f>
        <v>68.809398496240604</v>
      </c>
      <c r="C27" s="94">
        <f>VLOOKUP($A27,'Current month raw data'!$B:$Q,6,FALSE)</f>
        <v>68.764531811456294</v>
      </c>
      <c r="D27" s="74">
        <f>VLOOKUP($A27,'Current month raw data'!$B:$Q,7,FALSE)</f>
        <v>180.26695180650401</v>
      </c>
      <c r="E27" s="97">
        <f>VLOOKUP($A27,'Current month raw data'!$B:$Q,8,FALSE)</f>
        <v>173.05315190304199</v>
      </c>
      <c r="F27" s="74">
        <f>VLOOKUP($A27,'Current month raw data'!$B:$Q,9,FALSE)</f>
        <v>124.040605225563</v>
      </c>
      <c r="G27" s="105">
        <f>VLOOKUP($A27,'Current month raw data'!$B:$Q,10,FALSE)</f>
        <v>118.999189691095</v>
      </c>
      <c r="H27" s="73">
        <f>VLOOKUP($A27,'Current month raw data'!$B:$Q,11,FALSE)</f>
        <v>6.5246841071016803E-2</v>
      </c>
      <c r="I27" s="73">
        <f>VLOOKUP($A27,'Current month raw data'!$B:$Q,12,FALSE)</f>
        <v>4.1685458046465103</v>
      </c>
      <c r="J27" s="94">
        <f>VLOOKUP($A27,'Current month raw data'!$B:$Q,13,FALSE)</f>
        <v>4.2365124901736602</v>
      </c>
      <c r="K27" s="73">
        <f>VLOOKUP($A27,'Current month raw data'!$B:$Q,14,FALSE)</f>
        <v>4.6551330222627101</v>
      </c>
      <c r="L27" s="73">
        <f>VLOOKUP($A27,'Current month raw data'!$B:$Q,15,FALSE)</f>
        <v>0.40160642570281102</v>
      </c>
      <c r="M27" s="76">
        <f>VLOOKUP($A27,'Current month raw data'!$B:$Q,16,FALSE)</f>
        <v>0.46711530228013698</v>
      </c>
    </row>
    <row r="28" spans="1:13" x14ac:dyDescent="0.3">
      <c r="A28" s="87" t="s">
        <v>22</v>
      </c>
      <c r="B28" s="75">
        <f>VLOOKUP($A28,'Current month raw data'!$B:$Q,5,FALSE)</f>
        <v>57.480706170713098</v>
      </c>
      <c r="C28" s="94">
        <f>VLOOKUP($A28,'Current month raw data'!$B:$Q,6,FALSE)</f>
        <v>58.410819949281397</v>
      </c>
      <c r="D28" s="74">
        <f>VLOOKUP($A28,'Current month raw data'!$B:$Q,7,FALSE)</f>
        <v>133.51958979413899</v>
      </c>
      <c r="E28" s="97">
        <f>VLOOKUP($A28,'Current month raw data'!$B:$Q,8,FALSE)</f>
        <v>137.410520203739</v>
      </c>
      <c r="F28" s="74">
        <f>VLOOKUP($A28,'Current month raw data'!$B:$Q,9,FALSE)</f>
        <v>76.748003089910895</v>
      </c>
      <c r="G28" s="105">
        <f>VLOOKUP($A28,'Current month raw data'!$B:$Q,10,FALSE)</f>
        <v>80.262611547577606</v>
      </c>
      <c r="H28" s="73">
        <f>VLOOKUP($A28,'Current month raw data'!$B:$Q,11,FALSE)</f>
        <v>-1.5923655572306299</v>
      </c>
      <c r="I28" s="73">
        <f>VLOOKUP($A28,'Current month raw data'!$B:$Q,12,FALSE)</f>
        <v>-2.8316102754222601</v>
      </c>
      <c r="J28" s="94">
        <f>VLOOKUP($A28,'Current month raw data'!$B:$Q,13,FALSE)</f>
        <v>-4.3788862459120699</v>
      </c>
      <c r="K28" s="73">
        <f>VLOOKUP($A28,'Current month raw data'!$B:$Q,14,FALSE)</f>
        <v>-4.3012266802688801</v>
      </c>
      <c r="L28" s="73">
        <f>VLOOKUP($A28,'Current month raw data'!$B:$Q,15,FALSE)</f>
        <v>8.1215918319990699E-2</v>
      </c>
      <c r="M28" s="76">
        <f>VLOOKUP($A28,'Current month raw data'!$B:$Q,16,FALSE)</f>
        <v>-1.5124428932209599</v>
      </c>
    </row>
    <row r="29" spans="1:13" x14ac:dyDescent="0.3">
      <c r="A29" s="87" t="s">
        <v>23</v>
      </c>
      <c r="B29" s="75">
        <f>VLOOKUP($A29,'Current month raw data'!$B:$Q,5,FALSE)</f>
        <v>62.292861298096902</v>
      </c>
      <c r="C29" s="94">
        <f>VLOOKUP($A29,'Current month raw data'!$B:$Q,6,FALSE)</f>
        <v>62.007396278747201</v>
      </c>
      <c r="D29" s="74">
        <f>VLOOKUP($A29,'Current month raw data'!$B:$Q,7,FALSE)</f>
        <v>158.16807849833901</v>
      </c>
      <c r="E29" s="97">
        <f>VLOOKUP($A29,'Current month raw data'!$B:$Q,8,FALSE)</f>
        <v>161.06196979378799</v>
      </c>
      <c r="F29" s="74">
        <f>VLOOKUP($A29,'Current month raw data'!$B:$Q,9,FALSE)</f>
        <v>98.527421756835295</v>
      </c>
      <c r="G29" s="105">
        <f>VLOOKUP($A29,'Current month raw data'!$B:$Q,10,FALSE)</f>
        <v>99.870333864390503</v>
      </c>
      <c r="H29" s="73">
        <f>VLOOKUP($A29,'Current month raw data'!$B:$Q,11,FALSE)</f>
        <v>0.46037253050647198</v>
      </c>
      <c r="I29" s="73">
        <f>VLOOKUP($A29,'Current month raw data'!$B:$Q,12,FALSE)</f>
        <v>-1.7967564280720201</v>
      </c>
      <c r="J29" s="94">
        <f>VLOOKUP($A29,'Current month raw data'!$B:$Q,13,FALSE)</f>
        <v>-1.3446556706005</v>
      </c>
      <c r="K29" s="73">
        <f>VLOOKUP($A29,'Current month raw data'!$B:$Q,14,FALSE)</f>
        <v>-2.0059303696765598</v>
      </c>
      <c r="L29" s="73">
        <f>VLOOKUP($A29,'Current month raw data'!$B:$Q,15,FALSE)</f>
        <v>-0.67028776147001001</v>
      </c>
      <c r="M29" s="76">
        <f>VLOOKUP($A29,'Current month raw data'!$B:$Q,16,FALSE)</f>
        <v>-0.21300105169269201</v>
      </c>
    </row>
    <row r="30" spans="1:13" x14ac:dyDescent="0.3">
      <c r="A30" s="87" t="s">
        <v>21</v>
      </c>
      <c r="B30" s="75">
        <f>VLOOKUP($A30,'Current month raw data'!$B:$Q,5,FALSE)</f>
        <v>59.662953605879601</v>
      </c>
      <c r="C30" s="94">
        <f>VLOOKUP($A30,'Current month raw data'!$B:$Q,6,FALSE)</f>
        <v>56.7144026186579</v>
      </c>
      <c r="D30" s="74">
        <f>VLOOKUP($A30,'Current month raw data'!$B:$Q,7,FALSE)</f>
        <v>141.10285384326599</v>
      </c>
      <c r="E30" s="97">
        <f>VLOOKUP($A30,'Current month raw data'!$B:$Q,8,FALSE)</f>
        <v>135.312986282168</v>
      </c>
      <c r="F30" s="74">
        <f>VLOOKUP($A30,'Current month raw data'!$B:$Q,9,FALSE)</f>
        <v>84.186130225080305</v>
      </c>
      <c r="G30" s="105">
        <f>VLOOKUP($A30,'Current month raw data'!$B:$Q,10,FALSE)</f>
        <v>76.741951835398595</v>
      </c>
      <c r="H30" s="73">
        <f>VLOOKUP($A30,'Current month raw data'!$B:$Q,11,FALSE)</f>
        <v>5.1989456841280299</v>
      </c>
      <c r="I30" s="73">
        <f>VLOOKUP($A30,'Current month raw data'!$B:$Q,12,FALSE)</f>
        <v>4.2788705801113398</v>
      </c>
      <c r="J30" s="94">
        <f>VLOOKUP($A30,'Current month raw data'!$B:$Q,13,FALSE)</f>
        <v>9.7002724215934997</v>
      </c>
      <c r="K30" s="73">
        <f>VLOOKUP($A30,'Current month raw data'!$B:$Q,14,FALSE)</f>
        <v>11.675236409543601</v>
      </c>
      <c r="L30" s="73">
        <f>VLOOKUP($A30,'Current month raw data'!$B:$Q,15,FALSE)</f>
        <v>1.80032733224222</v>
      </c>
      <c r="M30" s="76">
        <f>VLOOKUP($A30,'Current month raw data'!$B:$Q,16,FALSE)</f>
        <v>7.0928710565100399</v>
      </c>
    </row>
    <row r="31" spans="1:13" x14ac:dyDescent="0.3">
      <c r="A31" s="87" t="s">
        <v>24</v>
      </c>
      <c r="B31" s="75">
        <f>VLOOKUP($A31,'Current month raw data'!$B:$Q,5,FALSE)</f>
        <v>56.337004618713799</v>
      </c>
      <c r="C31" s="94">
        <f>VLOOKUP($A31,'Current month raw data'!$B:$Q,6,FALSE)</f>
        <v>54.503596426152299</v>
      </c>
      <c r="D31" s="74">
        <f>VLOOKUP($A31,'Current month raw data'!$B:$Q,7,FALSE)</f>
        <v>97.016558745879294</v>
      </c>
      <c r="E31" s="97">
        <f>VLOOKUP($A31,'Current month raw data'!$B:$Q,8,FALSE)</f>
        <v>96.073042786761505</v>
      </c>
      <c r="F31" s="74">
        <f>VLOOKUP($A31,'Current month raw data'!$B:$Q,9,FALSE)</f>
        <v>54.656223181583201</v>
      </c>
      <c r="G31" s="105">
        <f>VLOOKUP($A31,'Current month raw data'!$B:$Q,10,FALSE)</f>
        <v>52.363263514821099</v>
      </c>
      <c r="H31" s="73">
        <f>VLOOKUP($A31,'Current month raw data'!$B:$Q,11,FALSE)</f>
        <v>3.3638297521259299</v>
      </c>
      <c r="I31" s="73">
        <f>VLOOKUP($A31,'Current month raw data'!$B:$Q,12,FALSE)</f>
        <v>0.98208189493065401</v>
      </c>
      <c r="J31" s="94">
        <f>VLOOKUP($A31,'Current month raw data'!$B:$Q,13,FALSE)</f>
        <v>4.3789472100284996</v>
      </c>
      <c r="K31" s="73">
        <f>VLOOKUP($A31,'Current month raw data'!$B:$Q,14,FALSE)</f>
        <v>4.2375442560298202</v>
      </c>
      <c r="L31" s="73">
        <f>VLOOKUP($A31,'Current month raw data'!$B:$Q,15,FALSE)</f>
        <v>-0.13547076089410701</v>
      </c>
      <c r="M31" s="76">
        <f>VLOOKUP($A31,'Current month raw data'!$B:$Q,16,FALSE)</f>
        <v>3.2238019854714302</v>
      </c>
    </row>
    <row r="32" spans="1:13" x14ac:dyDescent="0.3">
      <c r="A32" s="87" t="s">
        <v>25</v>
      </c>
      <c r="B32" s="75">
        <f>VLOOKUP($A32,'Current month raw data'!$B:$Q,5,FALSE)</f>
        <v>65.713653882605598</v>
      </c>
      <c r="C32" s="94">
        <f>VLOOKUP($A32,'Current month raw data'!$B:$Q,6,FALSE)</f>
        <v>64.544049050570095</v>
      </c>
      <c r="D32" s="74">
        <f>VLOOKUP($A32,'Current month raw data'!$B:$Q,7,FALSE)</f>
        <v>131.89259304841099</v>
      </c>
      <c r="E32" s="97">
        <f>VLOOKUP($A32,'Current month raw data'!$B:$Q,8,FALSE)</f>
        <v>127.884068328385</v>
      </c>
      <c r="F32" s="74">
        <f>VLOOKUP($A32,'Current month raw data'!$B:$Q,9,FALSE)</f>
        <v>86.671442092626506</v>
      </c>
      <c r="G32" s="105">
        <f>VLOOKUP($A32,'Current month raw data'!$B:$Q,10,FALSE)</f>
        <v>82.541555789737899</v>
      </c>
      <c r="H32" s="73">
        <f>VLOOKUP($A32,'Current month raw data'!$B:$Q,11,FALSE)</f>
        <v>1.81210328332377</v>
      </c>
      <c r="I32" s="73">
        <f>VLOOKUP($A32,'Current month raw data'!$B:$Q,12,FALSE)</f>
        <v>3.1344989039073798</v>
      </c>
      <c r="J32" s="94">
        <f>VLOOKUP($A32,'Current month raw data'!$B:$Q,13,FALSE)</f>
        <v>5.0034025447846098</v>
      </c>
      <c r="K32" s="73">
        <f>VLOOKUP($A32,'Current month raw data'!$B:$Q,14,FALSE)</f>
        <v>9.8014490582545495</v>
      </c>
      <c r="L32" s="73">
        <f>VLOOKUP($A32,'Current month raw data'!$B:$Q,15,FALSE)</f>
        <v>4.5694200351493803</v>
      </c>
      <c r="M32" s="76">
        <f>VLOOKUP($A32,'Current month raw data'!$B:$Q,16,FALSE)</f>
        <v>6.4643259289589503</v>
      </c>
    </row>
    <row r="33" spans="1:13" x14ac:dyDescent="0.3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3">
      <c r="A34" s="85" t="s">
        <v>15</v>
      </c>
      <c r="B34" s="75">
        <f>VLOOKUP($A34,'Current month raw data'!$B:$Q,5,FALSE)</f>
        <v>56.186163251535703</v>
      </c>
      <c r="C34" s="94">
        <f>VLOOKUP($A34,'Current month raw data'!$B:$Q,6,FALSE)</f>
        <v>51.151696081013803</v>
      </c>
      <c r="D34" s="74">
        <f>VLOOKUP($A34,'Current month raw data'!$B:$Q,7,FALSE)</f>
        <v>107.201423614414</v>
      </c>
      <c r="E34" s="97">
        <f>VLOOKUP($A34,'Current month raw data'!$B:$Q,8,FALSE)</f>
        <v>103.21059207047099</v>
      </c>
      <c r="F34" s="74">
        <f>VLOOKUP($A34,'Current month raw data'!$B:$Q,9,FALSE)</f>
        <v>60.232366879965497</v>
      </c>
      <c r="G34" s="105">
        <f>VLOOKUP($A34,'Current month raw data'!$B:$Q,10,FALSE)</f>
        <v>52.793968379302299</v>
      </c>
      <c r="H34" s="73">
        <f>VLOOKUP($A34,'Current month raw data'!$B:$Q,11,FALSE)</f>
        <v>9.8422292049678592</v>
      </c>
      <c r="I34" s="73">
        <f>VLOOKUP($A34,'Current month raw data'!$B:$Q,12,FALSE)</f>
        <v>3.8666879666951299</v>
      </c>
      <c r="J34" s="94">
        <f>VLOOKUP($A34,'Current month raw data'!$B:$Q,13,FALSE)</f>
        <v>14.089485463986</v>
      </c>
      <c r="K34" s="73">
        <f>VLOOKUP($A34,'Current month raw data'!$B:$Q,14,FALSE)</f>
        <v>12.5847711376709</v>
      </c>
      <c r="L34" s="73">
        <f>VLOOKUP($A34,'Current month raw data'!$B:$Q,15,FALSE)</f>
        <v>-1.3188895718090501</v>
      </c>
      <c r="M34" s="76">
        <f>VLOOKUP($A34,'Current month raw data'!$B:$Q,16,FALSE)</f>
        <v>8.3935314985409306</v>
      </c>
    </row>
    <row r="35" spans="1:13" x14ac:dyDescent="0.3">
      <c r="A35" s="87" t="s">
        <v>30</v>
      </c>
      <c r="B35" s="75">
        <f>VLOOKUP($A35,'Current month raw data'!$B:$Q,5,FALSE)</f>
        <v>67.286676369736199</v>
      </c>
      <c r="C35" s="94">
        <f>VLOOKUP($A35,'Current month raw data'!$B:$Q,6,FALSE)</f>
        <v>61.807482537556197</v>
      </c>
      <c r="D35" s="74">
        <f>VLOOKUP($A35,'Current month raw data'!$B:$Q,7,FALSE)</f>
        <v>90.820823714070897</v>
      </c>
      <c r="E35" s="97">
        <f>VLOOKUP($A35,'Current month raw data'!$B:$Q,8,FALSE)</f>
        <v>87.933299357535404</v>
      </c>
      <c r="F35" s="74">
        <f>VLOOKUP($A35,'Current month raw data'!$B:$Q,9,FALSE)</f>
        <v>61.110313728815598</v>
      </c>
      <c r="G35" s="105">
        <f>VLOOKUP($A35,'Current month raw data'!$B:$Q,10,FALSE)</f>
        <v>54.349358645105703</v>
      </c>
      <c r="H35" s="73">
        <f>VLOOKUP($A35,'Current month raw data'!$B:$Q,11,FALSE)</f>
        <v>8.8649361003349991</v>
      </c>
      <c r="I35" s="73">
        <f>VLOOKUP($A35,'Current month raw data'!$B:$Q,12,FALSE)</f>
        <v>3.2837666477120702</v>
      </c>
      <c r="J35" s="94">
        <f>VLOOKUP($A35,'Current month raw data'!$B:$Q,13,FALSE)</f>
        <v>12.4398065630508</v>
      </c>
      <c r="K35" s="73">
        <f>VLOOKUP($A35,'Current month raw data'!$B:$Q,14,FALSE)</f>
        <v>9.0319691571713907</v>
      </c>
      <c r="L35" s="73">
        <f>VLOOKUP($A35,'Current month raw data'!$B:$Q,15,FALSE)</f>
        <v>-3.0308104487608798</v>
      </c>
      <c r="M35" s="76">
        <f>VLOOKUP($A35,'Current month raw data'!$B:$Q,16,FALSE)</f>
        <v>5.5654462419691901</v>
      </c>
    </row>
    <row r="36" spans="1:13" x14ac:dyDescent="0.3">
      <c r="A36" s="87" t="s">
        <v>29</v>
      </c>
      <c r="B36" s="75">
        <f>VLOOKUP($A36,'Current month raw data'!$B:$Q,5,FALSE)</f>
        <v>64.132578903654405</v>
      </c>
      <c r="C36" s="94">
        <f>VLOOKUP($A36,'Current month raw data'!$B:$Q,6,FALSE)</f>
        <v>59.1142412545722</v>
      </c>
      <c r="D36" s="74">
        <f>VLOOKUP($A36,'Current month raw data'!$B:$Q,7,FALSE)</f>
        <v>93.117355001011703</v>
      </c>
      <c r="E36" s="97">
        <f>VLOOKUP($A36,'Current month raw data'!$B:$Q,8,FALSE)</f>
        <v>90.048313903560498</v>
      </c>
      <c r="F36" s="74">
        <f>VLOOKUP($A36,'Current month raw data'!$B:$Q,9,FALSE)</f>
        <v>59.7185611690199</v>
      </c>
      <c r="G36" s="105">
        <f>VLOOKUP($A36,'Current month raw data'!$B:$Q,10,FALSE)</f>
        <v>53.231377526625302</v>
      </c>
      <c r="H36" s="73">
        <f>VLOOKUP($A36,'Current month raw data'!$B:$Q,11,FALSE)</f>
        <v>8.4892194208684906</v>
      </c>
      <c r="I36" s="73">
        <f>VLOOKUP($A36,'Current month raw data'!$B:$Q,12,FALSE)</f>
        <v>3.4082160613669399</v>
      </c>
      <c r="J36" s="94">
        <f>VLOOKUP($A36,'Current month raw data'!$B:$Q,13,FALSE)</f>
        <v>12.186766422022099</v>
      </c>
      <c r="K36" s="73">
        <f>VLOOKUP($A36,'Current month raw data'!$B:$Q,14,FALSE)</f>
        <v>9.1872899962529999</v>
      </c>
      <c r="L36" s="73">
        <f>VLOOKUP($A36,'Current month raw data'!$B:$Q,15,FALSE)</f>
        <v>-2.6736454944122201</v>
      </c>
      <c r="M36" s="76">
        <f>VLOOKUP($A36,'Current month raw data'!$B:$Q,16,FALSE)</f>
        <v>5.5886022938994504</v>
      </c>
    </row>
    <row r="37" spans="1:13" x14ac:dyDescent="0.3">
      <c r="A37" s="87" t="s">
        <v>28</v>
      </c>
      <c r="B37" s="75">
        <f>VLOOKUP($A37,'Current month raw data'!$B:$Q,5,FALSE)</f>
        <v>60.946148736746203</v>
      </c>
      <c r="C37" s="94">
        <f>VLOOKUP($A37,'Current month raw data'!$B:$Q,6,FALSE)</f>
        <v>60.9806699092413</v>
      </c>
      <c r="D37" s="74">
        <f>VLOOKUP($A37,'Current month raw data'!$B:$Q,7,FALSE)</f>
        <v>112.397638863324</v>
      </c>
      <c r="E37" s="97">
        <f>VLOOKUP($A37,'Current month raw data'!$B:$Q,8,FALSE)</f>
        <v>108.458423197418</v>
      </c>
      <c r="F37" s="74">
        <f>VLOOKUP($A37,'Current month raw data'!$B:$Q,9,FALSE)</f>
        <v>68.502032158232595</v>
      </c>
      <c r="G37" s="105">
        <f>VLOOKUP($A37,'Current month raw data'!$B:$Q,10,FALSE)</f>
        <v>66.138673038785498</v>
      </c>
      <c r="H37" s="73">
        <f>VLOOKUP($A37,'Current month raw data'!$B:$Q,11,FALSE)</f>
        <v>-5.6610025023380098E-2</v>
      </c>
      <c r="I37" s="73">
        <f>VLOOKUP($A37,'Current month raw data'!$B:$Q,12,FALSE)</f>
        <v>3.6320052880873601</v>
      </c>
      <c r="J37" s="94">
        <f>VLOOKUP($A37,'Current month raw data'!$B:$Q,13,FALSE)</f>
        <v>3.57333918396154</v>
      </c>
      <c r="K37" s="73">
        <f>VLOOKUP($A37,'Current month raw data'!$B:$Q,14,FALSE)</f>
        <v>5.5546473571893102</v>
      </c>
      <c r="L37" s="73">
        <f>VLOOKUP($A37,'Current month raw data'!$B:$Q,15,FALSE)</f>
        <v>1.9129519129519099</v>
      </c>
      <c r="M37" s="76">
        <f>VLOOKUP($A37,'Current month raw data'!$B:$Q,16,FALSE)</f>
        <v>1.85525896537192</v>
      </c>
    </row>
    <row r="38" spans="1:13" x14ac:dyDescent="0.3">
      <c r="A38" s="87" t="s">
        <v>27</v>
      </c>
      <c r="B38" s="75">
        <f>VLOOKUP($A38,'Current month raw data'!$B:$Q,5,FALSE)</f>
        <v>52.620104645631798</v>
      </c>
      <c r="C38" s="94">
        <f>VLOOKUP($A38,'Current month raw data'!$B:$Q,6,FALSE)</f>
        <v>46.605572684709301</v>
      </c>
      <c r="D38" s="74">
        <f>VLOOKUP($A38,'Current month raw data'!$B:$Q,7,FALSE)</f>
        <v>118.475831254775</v>
      </c>
      <c r="E38" s="97">
        <f>VLOOKUP($A38,'Current month raw data'!$B:$Q,8,FALSE)</f>
        <v>112.228018625421</v>
      </c>
      <c r="F38" s="74">
        <f>VLOOKUP($A38,'Current month raw data'!$B:$Q,9,FALSE)</f>
        <v>62.342106386044897</v>
      </c>
      <c r="G38" s="105">
        <f>VLOOKUP($A38,'Current month raw data'!$B:$Q,10,FALSE)</f>
        <v>52.3045107930798</v>
      </c>
      <c r="H38" s="73">
        <f>VLOOKUP($A38,'Current month raw data'!$B:$Q,11,FALSE)</f>
        <v>12.905177673947399</v>
      </c>
      <c r="I38" s="73">
        <f>VLOOKUP($A38,'Current month raw data'!$B:$Q,12,FALSE)</f>
        <v>5.5670702431335704</v>
      </c>
      <c r="J38" s="94">
        <f>VLOOKUP($A38,'Current month raw data'!$B:$Q,13,FALSE)</f>
        <v>19.190688223190801</v>
      </c>
      <c r="K38" s="73">
        <f>VLOOKUP($A38,'Current month raw data'!$B:$Q,14,FALSE)</f>
        <v>20.181562050146201</v>
      </c>
      <c r="L38" s="73">
        <f>VLOOKUP($A38,'Current month raw data'!$B:$Q,15,FALSE)</f>
        <v>0.83133493205435605</v>
      </c>
      <c r="M38" s="76">
        <f>VLOOKUP($A38,'Current month raw data'!$B:$Q,16,FALSE)</f>
        <v>13.843797856048999</v>
      </c>
    </row>
    <row r="39" spans="1:13" x14ac:dyDescent="0.3">
      <c r="A39" s="87" t="s">
        <v>26</v>
      </c>
      <c r="B39" s="75">
        <f>VLOOKUP($A39,'Current month raw data'!$B:$Q,5,FALSE)</f>
        <v>42.530285867874902</v>
      </c>
      <c r="C39" s="94">
        <f>VLOOKUP($A39,'Current month raw data'!$B:$Q,6,FALSE)</f>
        <v>35.8860110270547</v>
      </c>
      <c r="D39" s="74">
        <f>VLOOKUP($A39,'Current month raw data'!$B:$Q,7,FALSE)</f>
        <v>117.54926329688099</v>
      </c>
      <c r="E39" s="97">
        <f>VLOOKUP($A39,'Current month raw data'!$B:$Q,8,FALSE)</f>
        <v>117.711232055126</v>
      </c>
      <c r="F39" s="74">
        <f>VLOOKUP($A39,'Current month raw data'!$B:$Q,9,FALSE)</f>
        <v>49.994037715744803</v>
      </c>
      <c r="G39" s="105">
        <f>VLOOKUP($A39,'Current month raw data'!$B:$Q,10,FALSE)</f>
        <v>42.241865715384698</v>
      </c>
      <c r="H39" s="73">
        <f>VLOOKUP($A39,'Current month raw data'!$B:$Q,11,FALSE)</f>
        <v>18.514943986978601</v>
      </c>
      <c r="I39" s="73">
        <f>VLOOKUP($A39,'Current month raw data'!$B:$Q,12,FALSE)</f>
        <v>-0.137598388375478</v>
      </c>
      <c r="J39" s="94">
        <f>VLOOKUP($A39,'Current month raw data'!$B:$Q,13,FALSE)</f>
        <v>18.3518693340684</v>
      </c>
      <c r="K39" s="73">
        <f>VLOOKUP($A39,'Current month raw data'!$B:$Q,14,FALSE)</f>
        <v>12.919125492345501</v>
      </c>
      <c r="L39" s="73">
        <f>VLOOKUP($A39,'Current month raw data'!$B:$Q,15,FALSE)</f>
        <v>-4.59033209385818</v>
      </c>
      <c r="M39" s="76">
        <f>VLOOKUP($A39,'Current month raw data'!$B:$Q,16,FALSE)</f>
        <v>13.0747144771262</v>
      </c>
    </row>
    <row r="40" spans="1:13" x14ac:dyDescent="0.3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3">
      <c r="A41" s="85" t="s">
        <v>17</v>
      </c>
      <c r="B41" s="75">
        <f>VLOOKUP($A41,'Current month raw data'!$B:$Q,5,FALSE)</f>
        <v>48.900863939913201</v>
      </c>
      <c r="C41" s="94">
        <f>VLOOKUP($A41,'Current month raw data'!$B:$Q,6,FALSE)</f>
        <v>50.604317267777901</v>
      </c>
      <c r="D41" s="74">
        <f>VLOOKUP($A41,'Current month raw data'!$B:$Q,7,FALSE)</f>
        <v>109.131913110658</v>
      </c>
      <c r="E41" s="97">
        <f>VLOOKUP($A41,'Current month raw data'!$B:$Q,8,FALSE)</f>
        <v>108.05413009555799</v>
      </c>
      <c r="F41" s="74">
        <f>VLOOKUP($A41,'Current month raw data'!$B:$Q,9,FALSE)</f>
        <v>53.366448345267301</v>
      </c>
      <c r="G41" s="74">
        <f>VLOOKUP($A41,'Current month raw data'!$B:$Q,10,FALSE)</f>
        <v>54.6800548144939</v>
      </c>
      <c r="H41" s="100">
        <f>VLOOKUP($A41,'Current month raw data'!$B:$Q,11,FALSE)</f>
        <v>-3.3662213420461402</v>
      </c>
      <c r="I41" s="73">
        <f>VLOOKUP($A41,'Current month raw data'!$B:$Q,12,FALSE)</f>
        <v>0.99744731103436401</v>
      </c>
      <c r="J41" s="94">
        <f>VLOOKUP($A41,'Current month raw data'!$B:$Q,13,FALSE)</f>
        <v>-2.4023503152714798</v>
      </c>
      <c r="K41" s="73">
        <f>VLOOKUP($A41,'Current month raw data'!$B:$Q,14,FALSE)</f>
        <v>-1.8656383375085299</v>
      </c>
      <c r="L41" s="73">
        <f>VLOOKUP($A41,'Current month raw data'!$B:$Q,15,FALSE)</f>
        <v>0.54992305603331204</v>
      </c>
      <c r="M41" s="76">
        <f>VLOOKUP($A41,'Current month raw data'!$B:$Q,16,FALSE)</f>
        <v>-2.8348099132898499</v>
      </c>
    </row>
    <row r="42" spans="1:13" x14ac:dyDescent="0.3">
      <c r="A42" s="87" t="s">
        <v>46</v>
      </c>
      <c r="B42" s="75">
        <f>VLOOKUP($A42,'Current month raw data'!$B:$Q,5,FALSE)</f>
        <v>42.370147043266599</v>
      </c>
      <c r="C42" s="94">
        <f>VLOOKUP($A42,'Current month raw data'!$B:$Q,6,FALSE)</f>
        <v>45.632629495216101</v>
      </c>
      <c r="D42" s="74">
        <f>VLOOKUP($A42,'Current month raw data'!$B:$Q,7,FALSE)</f>
        <v>107.995621550286</v>
      </c>
      <c r="E42" s="97">
        <f>VLOOKUP($A42,'Current month raw data'!$B:$Q,8,FALSE)</f>
        <v>104.02946021443501</v>
      </c>
      <c r="F42" s="74">
        <f>VLOOKUP($A42,'Current month raw data'!$B:$Q,9,FALSE)</f>
        <v>45.757903651146201</v>
      </c>
      <c r="G42" s="105">
        <f>VLOOKUP($A42,'Current month raw data'!$B:$Q,10,FALSE)</f>
        <v>47.471378145526501</v>
      </c>
      <c r="H42" s="73">
        <f>VLOOKUP($A42,'Current month raw data'!$B:$Q,11,FALSE)</f>
        <v>-7.1494509258806396</v>
      </c>
      <c r="I42" s="73">
        <f>VLOOKUP($A42,'Current month raw data'!$B:$Q,12,FALSE)</f>
        <v>3.8125366868922401</v>
      </c>
      <c r="J42" s="94">
        <f>VLOOKUP($A42,'Current month raw data'!$B:$Q,13,FALSE)</f>
        <v>-3.6094896784489601</v>
      </c>
      <c r="K42" s="73">
        <f>VLOOKUP($A42,'Current month raw data'!$B:$Q,14,FALSE)</f>
        <v>-4.3481530474887702</v>
      </c>
      <c r="L42" s="73">
        <f>VLOOKUP($A42,'Current month raw data'!$B:$Q,15,FALSE)</f>
        <v>-0.766323745538526</v>
      </c>
      <c r="M42" s="76">
        <f>VLOOKUP($A42,'Current month raw data'!$B:$Q,16,FALSE)</f>
        <v>-7.86098673129852</v>
      </c>
    </row>
    <row r="43" spans="1:13" x14ac:dyDescent="0.3">
      <c r="A43" s="87" t="s">
        <v>82</v>
      </c>
      <c r="B43" s="75">
        <f>VLOOKUP($A43,'Current month raw data'!$B:$Q,5,FALSE)</f>
        <v>42.223330568693797</v>
      </c>
      <c r="C43" s="94">
        <f>VLOOKUP($A43,'Current month raw data'!$B:$Q,6,FALSE)</f>
        <v>42.737292502072101</v>
      </c>
      <c r="D43" s="74">
        <f>VLOOKUP($A43,'Current month raw data'!$B:$Q,7,FALSE)</f>
        <v>93.486246200809603</v>
      </c>
      <c r="E43" s="97">
        <f>VLOOKUP($A43,'Current month raw data'!$B:$Q,8,FALSE)</f>
        <v>93.4219682872493</v>
      </c>
      <c r="F43" s="74">
        <f>VLOOKUP($A43,'Current month raw data'!$B:$Q,9,FALSE)</f>
        <v>39.4730067696308</v>
      </c>
      <c r="G43" s="105">
        <f>VLOOKUP($A43,'Current month raw data'!$B:$Q,10,FALSE)</f>
        <v>39.926019848114798</v>
      </c>
      <c r="H43" s="73">
        <f>VLOOKUP($A43,'Current month raw data'!$B:$Q,11,FALSE)</f>
        <v>-1.2026076133705399</v>
      </c>
      <c r="I43" s="73">
        <f>VLOOKUP($A43,'Current month raw data'!$B:$Q,12,FALSE)</f>
        <v>6.88038528182075E-2</v>
      </c>
      <c r="J43" s="94">
        <f>VLOOKUP($A43,'Current month raw data'!$B:$Q,13,FALSE)</f>
        <v>-1.13463120092462</v>
      </c>
      <c r="K43" s="73">
        <f>VLOOKUP($A43,'Current month raw data'!$B:$Q,14,FALSE)</f>
        <v>-1.1966449182205701</v>
      </c>
      <c r="L43" s="73">
        <f>VLOOKUP($A43,'Current month raw data'!$B:$Q,15,FALSE)</f>
        <v>-6.2725419476242703E-2</v>
      </c>
      <c r="M43" s="76">
        <f>VLOOKUP($A43,'Current month raw data'!$B:$Q,16,FALSE)</f>
        <v>-1.26457869217664</v>
      </c>
    </row>
    <row r="44" spans="1:13" x14ac:dyDescent="0.3">
      <c r="A44" s="87" t="s">
        <v>37</v>
      </c>
      <c r="B44" s="75">
        <f>VLOOKUP($A44,'Current month raw data'!$B:$Q,5,FALSE)</f>
        <v>53.153079252902501</v>
      </c>
      <c r="C44" s="94">
        <f>VLOOKUP($A44,'Current month raw data'!$B:$Q,6,FALSE)</f>
        <v>49.313603137814198</v>
      </c>
      <c r="D44" s="74">
        <f>VLOOKUP($A44,'Current month raw data'!$B:$Q,7,FALSE)</f>
        <v>99.234573762123503</v>
      </c>
      <c r="E44" s="97">
        <f>VLOOKUP($A44,'Current month raw data'!$B:$Q,8,FALSE)</f>
        <v>98.177476371242605</v>
      </c>
      <c r="F44" s="74">
        <f>VLOOKUP($A44,'Current month raw data'!$B:$Q,9,FALSE)</f>
        <v>52.746231638061502</v>
      </c>
      <c r="G44" s="105">
        <f>VLOOKUP($A44,'Current month raw data'!$B:$Q,10,FALSE)</f>
        <v>48.414851068435901</v>
      </c>
      <c r="H44" s="73">
        <f>VLOOKUP($A44,'Current month raw data'!$B:$Q,11,FALSE)</f>
        <v>7.7858356939734401</v>
      </c>
      <c r="I44" s="73">
        <f>VLOOKUP($A44,'Current month raw data'!$B:$Q,12,FALSE)</f>
        <v>1.07672088339655</v>
      </c>
      <c r="J44" s="94">
        <f>VLOOKUP($A44,'Current month raw data'!$B:$Q,13,FALSE)</f>
        <v>8.94638829623395</v>
      </c>
      <c r="K44" s="73">
        <f>VLOOKUP($A44,'Current month raw data'!$B:$Q,14,FALSE)</f>
        <v>9.9369865852530204</v>
      </c>
      <c r="L44" s="73">
        <f>VLOOKUP($A44,'Current month raw data'!$B:$Q,15,FALSE)</f>
        <v>0.90925298627206197</v>
      </c>
      <c r="M44" s="76">
        <f>VLOOKUP($A44,'Current month raw data'!$B:$Q,16,FALSE)</f>
        <v>8.7658816237991903</v>
      </c>
    </row>
    <row r="45" spans="1:13" x14ac:dyDescent="0.3">
      <c r="A45" s="87" t="s">
        <v>35</v>
      </c>
      <c r="B45" s="75">
        <f>VLOOKUP($A45,'Current month raw data'!$B:$Q,5,FALSE)</f>
        <v>57.016945851188098</v>
      </c>
      <c r="C45" s="94">
        <f>VLOOKUP($A45,'Current month raw data'!$B:$Q,6,FALSE)</f>
        <v>53.907379582116597</v>
      </c>
      <c r="D45" s="74">
        <f>VLOOKUP($A45,'Current month raw data'!$B:$Q,7,FALSE)</f>
        <v>136.91737222893201</v>
      </c>
      <c r="E45" s="97">
        <f>VLOOKUP($A45,'Current month raw data'!$B:$Q,8,FALSE)</f>
        <v>138.722304395272</v>
      </c>
      <c r="F45" s="74">
        <f>VLOOKUP($A45,'Current month raw data'!$B:$Q,9,FALSE)</f>
        <v>78.066103984640193</v>
      </c>
      <c r="G45" s="105">
        <f>VLOOKUP($A45,'Current month raw data'!$B:$Q,10,FALSE)</f>
        <v>74.781559195418495</v>
      </c>
      <c r="H45" s="73">
        <f>VLOOKUP($A45,'Current month raw data'!$B:$Q,11,FALSE)</f>
        <v>5.7683498867437004</v>
      </c>
      <c r="I45" s="73">
        <f>VLOOKUP($A45,'Current month raw data'!$B:$Q,12,FALSE)</f>
        <v>-1.3011117240358001</v>
      </c>
      <c r="J45" s="94">
        <f>VLOOKUP($A45,'Current month raw data'!$B:$Q,13,FALSE)</f>
        <v>4.3921854860480698</v>
      </c>
      <c r="K45" s="73">
        <f>VLOOKUP($A45,'Current month raw data'!$B:$Q,14,FALSE)</f>
        <v>6.3602858276187302</v>
      </c>
      <c r="L45" s="73">
        <f>VLOOKUP($A45,'Current month raw data'!$B:$Q,15,FALSE)</f>
        <v>1.88529470132962</v>
      </c>
      <c r="M45" s="76">
        <f>VLOOKUP($A45,'Current month raw data'!$B:$Q,16,FALSE)</f>
        <v>7.7623949828422596</v>
      </c>
    </row>
    <row r="46" spans="1:13" x14ac:dyDescent="0.3">
      <c r="A46" s="87" t="s">
        <v>34</v>
      </c>
      <c r="B46" s="75">
        <f>VLOOKUP($A46,'Current month raw data'!$B:$Q,5,FALSE)</f>
        <v>53.069349315068401</v>
      </c>
      <c r="C46" s="94">
        <f>VLOOKUP($A46,'Current month raw data'!$B:$Q,6,FALSE)</f>
        <v>56.058313155770698</v>
      </c>
      <c r="D46" s="74">
        <f>VLOOKUP($A46,'Current month raw data'!$B:$Q,7,FALSE)</f>
        <v>103.40305027714</v>
      </c>
      <c r="E46" s="97">
        <f>VLOOKUP($A46,'Current month raw data'!$B:$Q,8,FALSE)</f>
        <v>104.32281967065499</v>
      </c>
      <c r="F46" s="74">
        <f>VLOOKUP($A46,'Current month raw data'!$B:$Q,9,FALSE)</f>
        <v>54.8753259540117</v>
      </c>
      <c r="G46" s="105">
        <f>VLOOKUP($A46,'Current month raw data'!$B:$Q,10,FALSE)</f>
        <v>58.481612943906299</v>
      </c>
      <c r="H46" s="73">
        <f>VLOOKUP($A46,'Current month raw data'!$B:$Q,11,FALSE)</f>
        <v>-5.3318833058654</v>
      </c>
      <c r="I46" s="73">
        <f>VLOOKUP($A46,'Current month raw data'!$B:$Q,12,FALSE)</f>
        <v>-0.88165695330982197</v>
      </c>
      <c r="J46" s="94">
        <f>VLOOKUP($A46,'Current month raw data'!$B:$Q,13,FALSE)</f>
        <v>-6.1665313392666903</v>
      </c>
      <c r="K46" s="73">
        <f>VLOOKUP($A46,'Current month raw data'!$B:$Q,14,FALSE)</f>
        <v>-3.2508020870970098</v>
      </c>
      <c r="L46" s="73">
        <f>VLOOKUP($A46,'Current month raw data'!$B:$Q,15,FALSE)</f>
        <v>3.1073446327683598</v>
      </c>
      <c r="M46" s="76">
        <f>VLOOKUP($A46,'Current month raw data'!$B:$Q,16,FALSE)</f>
        <v>-2.3902186628273099</v>
      </c>
    </row>
    <row r="47" spans="1:13" x14ac:dyDescent="0.3">
      <c r="A47" s="87" t="s">
        <v>39</v>
      </c>
      <c r="B47" s="75">
        <f>VLOOKUP($A47,'Current month raw data'!$B:$Q,5,FALSE)</f>
        <v>55.044955044955003</v>
      </c>
      <c r="C47" s="94">
        <f>VLOOKUP($A47,'Current month raw data'!$B:$Q,6,FALSE)</f>
        <v>54.0786136939983</v>
      </c>
      <c r="D47" s="74">
        <f>VLOOKUP($A47,'Current month raw data'!$B:$Q,7,FALSE)</f>
        <v>120.420257239801</v>
      </c>
      <c r="E47" s="97">
        <f>VLOOKUP($A47,'Current month raw data'!$B:$Q,8,FALSE)</f>
        <v>113.192220203204</v>
      </c>
      <c r="F47" s="74">
        <f>VLOOKUP($A47,'Current month raw data'!$B:$Q,9,FALSE)</f>
        <v>66.285276462667696</v>
      </c>
      <c r="G47" s="105">
        <f>VLOOKUP($A47,'Current month raw data'!$B:$Q,10,FALSE)</f>
        <v>61.212783495350799</v>
      </c>
      <c r="H47" s="73">
        <f>VLOOKUP($A47,'Current month raw data'!$B:$Q,11,FALSE)</f>
        <v>1.7869196063803301</v>
      </c>
      <c r="I47" s="73">
        <f>VLOOKUP($A47,'Current month raw data'!$B:$Q,12,FALSE)</f>
        <v>6.3856305880570998</v>
      </c>
      <c r="J47" s="94">
        <f>VLOOKUP($A47,'Current month raw data'!$B:$Q,13,FALSE)</f>
        <v>8.2866562794064507</v>
      </c>
      <c r="K47" s="73">
        <f>VLOOKUP($A47,'Current month raw data'!$B:$Q,14,FALSE)</f>
        <v>5.3712463026531996</v>
      </c>
      <c r="L47" s="73">
        <f>VLOOKUP($A47,'Current month raw data'!$B:$Q,15,FALSE)</f>
        <v>-2.6923076923076898</v>
      </c>
      <c r="M47" s="76">
        <f>VLOOKUP($A47,'Current month raw data'!$B:$Q,16,FALSE)</f>
        <v>-0.953497459945291</v>
      </c>
    </row>
    <row r="48" spans="1:13" x14ac:dyDescent="0.3">
      <c r="A48" s="87" t="s">
        <v>38</v>
      </c>
      <c r="B48" s="75">
        <f>VLOOKUP($A48,'Current month raw data'!$B:$Q,5,FALSE)</f>
        <v>46.417320619919501</v>
      </c>
      <c r="C48" s="94">
        <f>VLOOKUP($A48,'Current month raw data'!$B:$Q,6,FALSE)</f>
        <v>51.646266655254003</v>
      </c>
      <c r="D48" s="74">
        <f>VLOOKUP($A48,'Current month raw data'!$B:$Q,7,FALSE)</f>
        <v>100.944535456211</v>
      </c>
      <c r="E48" s="97">
        <f>VLOOKUP($A48,'Current month raw data'!$B:$Q,8,FALSE)</f>
        <v>102.26237176476999</v>
      </c>
      <c r="F48" s="74">
        <f>VLOOKUP($A48,'Current month raw data'!$B:$Q,9,FALSE)</f>
        <v>46.855748670998203</v>
      </c>
      <c r="G48" s="105">
        <f>VLOOKUP($A48,'Current month raw data'!$B:$Q,10,FALSE)</f>
        <v>52.814697209620803</v>
      </c>
      <c r="H48" s="73">
        <f>VLOOKUP($A48,'Current month raw data'!$B:$Q,11,FALSE)</f>
        <v>-10.1245382754158</v>
      </c>
      <c r="I48" s="73">
        <f>VLOOKUP($A48,'Current month raw data'!$B:$Q,12,FALSE)</f>
        <v>-1.28868154123237</v>
      </c>
      <c r="J48" s="94">
        <f>VLOOKUP($A48,'Current month raw data'!$B:$Q,13,FALSE)</f>
        <v>-11.282746760757901</v>
      </c>
      <c r="K48" s="73">
        <f>VLOOKUP($A48,'Current month raw data'!$B:$Q,14,FALSE)</f>
        <v>-10.007004353483</v>
      </c>
      <c r="L48" s="73">
        <f>VLOOKUP($A48,'Current month raw data'!$B:$Q,15,FALSE)</f>
        <v>1.43798681845416</v>
      </c>
      <c r="M48" s="76">
        <f>VLOOKUP($A48,'Current month raw data'!$B:$Q,16,FALSE)</f>
        <v>-8.8321409827914792</v>
      </c>
    </row>
    <row r="49" spans="1:13" x14ac:dyDescent="0.3">
      <c r="A49" s="87" t="s">
        <v>81</v>
      </c>
      <c r="B49" s="75">
        <f>VLOOKUP($A49,'Current month raw data'!$B:$Q,5,FALSE)</f>
        <v>50.737480670869502</v>
      </c>
      <c r="C49" s="94">
        <f>VLOOKUP($A49,'Current month raw data'!$B:$Q,6,FALSE)</f>
        <v>61.834714365389203</v>
      </c>
      <c r="D49" s="74">
        <f>VLOOKUP($A49,'Current month raw data'!$B:$Q,7,FALSE)</f>
        <v>115.539334779041</v>
      </c>
      <c r="E49" s="97">
        <f>VLOOKUP($A49,'Current month raw data'!$B:$Q,8,FALSE)</f>
        <v>116.540582891748</v>
      </c>
      <c r="F49" s="74">
        <f>VLOOKUP($A49,'Current month raw data'!$B:$Q,9,FALSE)</f>
        <v>58.621747650767198</v>
      </c>
      <c r="G49" s="105">
        <f>VLOOKUP($A49,'Current month raw data'!$B:$Q,10,FALSE)</f>
        <v>72.062536550872395</v>
      </c>
      <c r="H49" s="73">
        <f>VLOOKUP($A49,'Current month raw data'!$B:$Q,11,FALSE)</f>
        <v>-17.9466078373787</v>
      </c>
      <c r="I49" s="73">
        <f>VLOOKUP($A49,'Current month raw data'!$B:$Q,12,FALSE)</f>
        <v>-0.85914115740914199</v>
      </c>
      <c r="J49" s="94">
        <f>VLOOKUP($A49,'Current month raw data'!$B:$Q,13,FALSE)</f>
        <v>-18.651562300498099</v>
      </c>
      <c r="K49" s="73">
        <f>VLOOKUP($A49,'Current month raw data'!$B:$Q,14,FALSE)</f>
        <v>-18.265917169184199</v>
      </c>
      <c r="L49" s="73">
        <f>VLOOKUP($A49,'Current month raw data'!$B:$Q,15,FALSE)</f>
        <v>0.47406581148912402</v>
      </c>
      <c r="M49" s="76">
        <f>VLOOKUP($A49,'Current month raw data'!$B:$Q,16,FALSE)</f>
        <v>-17.5576207579686</v>
      </c>
    </row>
    <row r="50" spans="1:13" x14ac:dyDescent="0.3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3">
      <c r="A51" s="85" t="s">
        <v>47</v>
      </c>
      <c r="B51" s="75">
        <f>VLOOKUP($A51,'Current month raw data'!$B:$Q,5,FALSE)</f>
        <v>48.576058474693099</v>
      </c>
      <c r="C51" s="94">
        <f>VLOOKUP($A51,'Current month raw data'!$B:$Q,6,FALSE)</f>
        <v>58.750432007156</v>
      </c>
      <c r="D51" s="74">
        <f>VLOOKUP($A51,'Current month raw data'!$B:$Q,7,FALSE)</f>
        <v>105.727996309177</v>
      </c>
      <c r="E51" s="97">
        <f>VLOOKUP($A51,'Current month raw data'!$B:$Q,8,FALSE)</f>
        <v>107.742319390977</v>
      </c>
      <c r="F51" s="74">
        <f>VLOOKUP($A51,'Current month raw data'!$B:$Q,9,FALSE)</f>
        <v>51.358493311267402</v>
      </c>
      <c r="G51" s="74">
        <f>VLOOKUP($A51,'Current month raw data'!$B:$Q,10,FALSE)</f>
        <v>63.299078096728898</v>
      </c>
      <c r="H51" s="100">
        <f>VLOOKUP($A51,'Current month raw data'!$B:$Q,11,FALSE)</f>
        <v>-17.317955264096799</v>
      </c>
      <c r="I51" s="73">
        <f>VLOOKUP($A51,'Current month raw data'!$B:$Q,12,FALSE)</f>
        <v>-1.86957464178039</v>
      </c>
      <c r="J51" s="73">
        <f>VLOOKUP($A51,'Current month raw data'!$B:$Q,13,FALSE)</f>
        <v>-18.8637578057848</v>
      </c>
      <c r="K51" s="103">
        <f>VLOOKUP($A51,'Current month raw data'!$B:$Q,14,FALSE)</f>
        <v>-16.2773741069796</v>
      </c>
      <c r="L51" s="73">
        <f>VLOOKUP($A51,'Current month raw data'!$B:$Q,15,FALSE)</f>
        <v>3.1877045680944902</v>
      </c>
      <c r="M51" s="76">
        <f>VLOOKUP($A51,'Current month raw data'!$B:$Q,16,FALSE)</f>
        <v>-14.682295947056501</v>
      </c>
    </row>
    <row r="52" spans="1:13" x14ac:dyDescent="0.3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3">
      <c r="A53" s="85" t="s">
        <v>48</v>
      </c>
      <c r="B53" s="75">
        <f>VLOOKUP($A53,'Current month raw data'!$B:$Q,5,FALSE)</f>
        <v>60.850442062203797</v>
      </c>
      <c r="C53" s="94">
        <f>VLOOKUP($A53,'Current month raw data'!$B:$Q,6,FALSE)</f>
        <v>58.419371989935001</v>
      </c>
      <c r="D53" s="74">
        <f>VLOOKUP($A53,'Current month raw data'!$B:$Q,7,FALSE)</f>
        <v>112.82738455719</v>
      </c>
      <c r="E53" s="97">
        <f>VLOOKUP($A53,'Current month raw data'!$B:$Q,8,FALSE)</f>
        <v>110.928397836606</v>
      </c>
      <c r="F53" s="74">
        <f>VLOOKUP($A53,'Current month raw data'!$B:$Q,9,FALSE)</f>
        <v>68.655962270273307</v>
      </c>
      <c r="G53" s="105">
        <f>VLOOKUP($A53,'Current month raw data'!$B:$Q,10,FALSE)</f>
        <v>64.803673374642102</v>
      </c>
      <c r="H53" s="73">
        <f>VLOOKUP($A53,'Current month raw data'!$B:$Q,11,FALSE)</f>
        <v>4.1614108290784904</v>
      </c>
      <c r="I53" s="73">
        <f>VLOOKUP($A53,'Current month raw data'!$B:$Q,12,FALSE)</f>
        <v>1.71190313537338</v>
      </c>
      <c r="J53" s="94">
        <f>VLOOKUP($A53,'Current month raw data'!$B:$Q,13,FALSE)</f>
        <v>5.9445532869106401</v>
      </c>
      <c r="K53" s="73">
        <f>VLOOKUP($A53,'Current month raw data'!$B:$Q,14,FALSE)</f>
        <v>10.1627118113386</v>
      </c>
      <c r="L53" s="73">
        <f>VLOOKUP($A53,'Current month raw data'!$B:$Q,15,FALSE)</f>
        <v>3.9814774743584098</v>
      </c>
      <c r="M53" s="76">
        <f>VLOOKUP($A53,'Current month raw data'!$B:$Q,16,FALSE)</f>
        <v>8.3085739382121897</v>
      </c>
    </row>
    <row r="54" spans="1:13" x14ac:dyDescent="0.3">
      <c r="A54" s="87" t="s">
        <v>64</v>
      </c>
      <c r="B54" s="75">
        <f>VLOOKUP($A54,'Current month raw data'!$B:$Q,5,FALSE)</f>
        <v>66.928523745946904</v>
      </c>
      <c r="C54" s="94">
        <f>VLOOKUP($A54,'Current month raw data'!$B:$Q,6,FALSE)</f>
        <v>62.4582777036048</v>
      </c>
      <c r="D54" s="74">
        <f>VLOOKUP($A54,'Current month raw data'!$B:$Q,7,FALSE)</f>
        <v>189.401899545818</v>
      </c>
      <c r="E54" s="97">
        <f>VLOOKUP($A54,'Current month raw data'!$B:$Q,8,FALSE)</f>
        <v>184.52520030537201</v>
      </c>
      <c r="F54" s="74">
        <f>VLOOKUP($A54,'Current month raw data'!$B:$Q,9,FALSE)</f>
        <v>126.763895312798</v>
      </c>
      <c r="G54" s="105">
        <f>VLOOKUP($A54,'Current month raw data'!$B:$Q,10,FALSE)</f>
        <v>115.251262039862</v>
      </c>
      <c r="H54" s="73">
        <f>VLOOKUP($A54,'Current month raw data'!$B:$Q,11,FALSE)</f>
        <v>7.1571714858288003</v>
      </c>
      <c r="I54" s="73">
        <f>VLOOKUP($A54,'Current month raw data'!$B:$Q,12,FALSE)</f>
        <v>2.6428364431393101</v>
      </c>
      <c r="J54" s="94">
        <f>VLOOKUP($A54,'Current month raw data'!$B:$Q,13,FALSE)</f>
        <v>9.9891602652935703</v>
      </c>
      <c r="K54" s="73">
        <f>VLOOKUP($A54,'Current month raw data'!$B:$Q,14,FALSE)</f>
        <v>9.9891602652935703</v>
      </c>
      <c r="L54" s="73">
        <f>VLOOKUP($A54,'Current month raw data'!$B:$Q,15,FALSE)</f>
        <v>0</v>
      </c>
      <c r="M54" s="76">
        <f>VLOOKUP($A54,'Current month raw data'!$B:$Q,16,FALSE)</f>
        <v>7.1571714858288003</v>
      </c>
    </row>
    <row r="55" spans="1:13" x14ac:dyDescent="0.3">
      <c r="A55" s="87" t="s">
        <v>31</v>
      </c>
      <c r="B55" s="75">
        <f>VLOOKUP($A55,'Current month raw data'!$B:$Q,5,FALSE)</f>
        <v>59.848165672802601</v>
      </c>
      <c r="C55" s="94">
        <f>VLOOKUP($A55,'Current month raw data'!$B:$Q,6,FALSE)</f>
        <v>55.235743815210903</v>
      </c>
      <c r="D55" s="74">
        <f>VLOOKUP($A55,'Current month raw data'!$B:$Q,7,FALSE)</f>
        <v>107.152300195621</v>
      </c>
      <c r="E55" s="97">
        <f>VLOOKUP($A55,'Current month raw data'!$B:$Q,8,FALSE)</f>
        <v>104.146858506957</v>
      </c>
      <c r="F55" s="74">
        <f>VLOOKUP($A55,'Current month raw data'!$B:$Q,9,FALSE)</f>
        <v>64.128686143294601</v>
      </c>
      <c r="G55" s="105">
        <f>VLOOKUP($A55,'Current month raw data'!$B:$Q,10,FALSE)</f>
        <v>57.526291956493203</v>
      </c>
      <c r="H55" s="73">
        <f>VLOOKUP($A55,'Current month raw data'!$B:$Q,11,FALSE)</f>
        <v>8.3504295208233295</v>
      </c>
      <c r="I55" s="73">
        <f>VLOOKUP($A55,'Current month raw data'!$B:$Q,12,FALSE)</f>
        <v>2.8857727748588302</v>
      </c>
      <c r="J55" s="94">
        <f>VLOOKUP($A55,'Current month raw data'!$B:$Q,13,FALSE)</f>
        <v>11.4771767173778</v>
      </c>
      <c r="K55" s="73">
        <f>VLOOKUP($A55,'Current month raw data'!$B:$Q,14,FALSE)</f>
        <v>12.8597599839691</v>
      </c>
      <c r="L55" s="73">
        <f>VLOOKUP($A55,'Current month raw data'!$B:$Q,15,FALSE)</f>
        <v>1.24023886081763</v>
      </c>
      <c r="M55" s="76">
        <f>VLOOKUP($A55,'Current month raw data'!$B:$Q,16,FALSE)</f>
        <v>9.6942336536033995</v>
      </c>
    </row>
    <row r="56" spans="1:13" x14ac:dyDescent="0.3">
      <c r="A56" s="87" t="s">
        <v>83</v>
      </c>
      <c r="B56" s="75">
        <f>VLOOKUP($A56,'Current month raw data'!$B:$Q,5,FALSE)</f>
        <v>64.258879781420703</v>
      </c>
      <c r="C56" s="94">
        <f>VLOOKUP($A56,'Current month raw data'!$B:$Q,6,FALSE)</f>
        <v>68.699626764753603</v>
      </c>
      <c r="D56" s="74">
        <f>VLOOKUP($A56,'Current month raw data'!$B:$Q,7,FALSE)</f>
        <v>102.789042936866</v>
      </c>
      <c r="E56" s="97">
        <f>VLOOKUP($A56,'Current month raw data'!$B:$Q,8,FALSE)</f>
        <v>106.909164796661</v>
      </c>
      <c r="F56" s="74">
        <f>VLOOKUP($A56,'Current month raw data'!$B:$Q,9,FALSE)</f>
        <v>66.051087529274</v>
      </c>
      <c r="G56" s="105">
        <f>VLOOKUP($A56,'Current month raw data'!$B:$Q,10,FALSE)</f>
        <v>73.446197192621796</v>
      </c>
      <c r="H56" s="73">
        <f>VLOOKUP($A56,'Current month raw data'!$B:$Q,11,FALSE)</f>
        <v>-6.4640045258749099</v>
      </c>
      <c r="I56" s="73">
        <f>VLOOKUP($A56,'Current month raw data'!$B:$Q,12,FALSE)</f>
        <v>-3.8538528176058899</v>
      </c>
      <c r="J56" s="94">
        <f>VLOOKUP($A56,'Current month raw data'!$B:$Q,13,FALSE)</f>
        <v>-10.0687441229302</v>
      </c>
      <c r="K56" s="73">
        <f>VLOOKUP($A56,'Current month raw data'!$B:$Q,14,FALSE)</f>
        <v>-0.29582839528194799</v>
      </c>
      <c r="L56" s="73">
        <f>VLOOKUP($A56,'Current month raw data'!$B:$Q,15,FALSE)</f>
        <v>10.867095797046501</v>
      </c>
      <c r="M56" s="76">
        <f>VLOOKUP($A56,'Current month raw data'!$B:$Q,16,FALSE)</f>
        <v>3.7006417070194</v>
      </c>
    </row>
    <row r="57" spans="1:13" x14ac:dyDescent="0.3">
      <c r="A57" s="87" t="s">
        <v>32</v>
      </c>
      <c r="B57" s="75">
        <f>VLOOKUP($A57,'Current month raw data'!$B:$Q,5,FALSE)</f>
        <v>58.013788039487601</v>
      </c>
      <c r="C57" s="94">
        <f>VLOOKUP($A57,'Current month raw data'!$B:$Q,6,FALSE)</f>
        <v>56.2296615684998</v>
      </c>
      <c r="D57" s="74">
        <f>VLOOKUP($A57,'Current month raw data'!$B:$Q,7,FALSE)</f>
        <v>89.968774763562195</v>
      </c>
      <c r="E57" s="97">
        <f>VLOOKUP($A57,'Current month raw data'!$B:$Q,8,FALSE)</f>
        <v>91.036651884471993</v>
      </c>
      <c r="F57" s="74">
        <f>VLOOKUP($A57,'Current month raw data'!$B:$Q,9,FALSE)</f>
        <v>52.194294293056998</v>
      </c>
      <c r="G57" s="105">
        <f>VLOOKUP($A57,'Current month raw data'!$B:$Q,10,FALSE)</f>
        <v>51.189601257931898</v>
      </c>
      <c r="H57" s="73">
        <f>VLOOKUP($A57,'Current month raw data'!$B:$Q,11,FALSE)</f>
        <v>3.1729276350247102</v>
      </c>
      <c r="I57" s="73">
        <f>VLOOKUP($A57,'Current month raw data'!$B:$Q,12,FALSE)</f>
        <v>-1.1730188872335101</v>
      </c>
      <c r="J57" s="94">
        <f>VLOOKUP($A57,'Current month raw data'!$B:$Q,13,FALSE)</f>
        <v>1.9626897073541001</v>
      </c>
      <c r="K57" s="73">
        <f>VLOOKUP($A57,'Current month raw data'!$B:$Q,14,FALSE)</f>
        <v>1.67236314212815</v>
      </c>
      <c r="L57" s="73">
        <f>VLOOKUP($A57,'Current month raw data'!$B:$Q,15,FALSE)</f>
        <v>-0.28473804100227701</v>
      </c>
      <c r="M57" s="76">
        <f>VLOOKUP($A57,'Current month raw data'!$B:$Q,16,FALSE)</f>
        <v>2.8791550620320399</v>
      </c>
    </row>
    <row r="58" spans="1:13" ht="17.25" thickBot="1" x14ac:dyDescent="0.35">
      <c r="A58" s="87" t="s">
        <v>33</v>
      </c>
      <c r="B58" s="77">
        <f>VLOOKUP($A58,'Current month raw data'!$B:$Q,5,FALSE)</f>
        <v>59.222126188418301</v>
      </c>
      <c r="C58" s="95">
        <f>VLOOKUP($A58,'Current month raw data'!$B:$Q,6,FALSE)</f>
        <v>57.688435374149599</v>
      </c>
      <c r="D58" s="79">
        <f>VLOOKUP($A58,'Current month raw data'!$B:$Q,7,FALSE)</f>
        <v>95.817768584771898</v>
      </c>
      <c r="E58" s="98">
        <f>VLOOKUP($A58,'Current month raw data'!$B:$Q,8,FALSE)</f>
        <v>91.604548942241905</v>
      </c>
      <c r="F58" s="79">
        <f>VLOOKUP($A58,'Current month raw data'!$B:$Q,9,FALSE)</f>
        <v>56.745319822200202</v>
      </c>
      <c r="G58" s="106">
        <f>VLOOKUP($A58,'Current month raw data'!$B:$Q,10,FALSE)</f>
        <v>52.845231016326501</v>
      </c>
      <c r="H58" s="78">
        <f>VLOOKUP($A58,'Current month raw data'!$B:$Q,11,FALSE)</f>
        <v>2.6585758554927099</v>
      </c>
      <c r="I58" s="78">
        <f>VLOOKUP($A58,'Current month raw data'!$B:$Q,12,FALSE)</f>
        <v>4.5993563542204399</v>
      </c>
      <c r="J58" s="95">
        <f>VLOOKUP($A58,'Current month raw data'!$B:$Q,13,FALSE)</f>
        <v>7.3802095872545399</v>
      </c>
      <c r="K58" s="78">
        <f>VLOOKUP($A58,'Current month raw data'!$B:$Q,14,FALSE)</f>
        <v>18.322764278527099</v>
      </c>
      <c r="L58" s="78">
        <f>VLOOKUP($A58,'Current month raw data'!$B:$Q,15,FALSE)</f>
        <v>10.190476190476099</v>
      </c>
      <c r="M58" s="80">
        <f>VLOOKUP($A58,'Current month raw data'!$B:$Q,16,FALSE)</f>
        <v>13.1199735855286</v>
      </c>
    </row>
    <row r="59" spans="1:13" ht="53.1" customHeight="1" thickBot="1" x14ac:dyDescent="0.35">
      <c r="A59" s="109" t="s">
        <v>85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1"/>
    </row>
    <row r="60" spans="1:13" x14ac:dyDescent="0.3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 x14ac:dyDescent="0.3">
      <c r="F67" s="65"/>
    </row>
  </sheetData>
  <sheetProtection algorithmName="SHA-512" hashValue="j6VYyjqf1++pegu0imvIC3B9X8TsvybyAxWCcS/YJu3mpEVqGq2EEUymhSeaHPxM4057Zoe90lTZZgZ373oUWg==" saltValue="cmSLNk0+K09rehd0qrM6R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zoomScaleNormal="100" zoomScaleSheetLayoutView="115" workbookViewId="0">
      <selection sqref="A1:A3"/>
    </sheetView>
  </sheetViews>
  <sheetFormatPr defaultColWidth="9.140625" defaultRowHeight="14.25" x14ac:dyDescent="0.25"/>
  <cols>
    <col min="1" max="1" width="41.7109375" style="20" bestFit="1" customWidth="1"/>
    <col min="2" max="6" width="11.7109375" style="20" customWidth="1"/>
    <col min="7" max="7" width="11.7109375" style="21" customWidth="1"/>
    <col min="8" max="9" width="11.7109375" style="20" customWidth="1"/>
    <col min="10" max="11" width="11.7109375" style="21" customWidth="1"/>
    <col min="12" max="13" width="11.7109375" style="20" customWidth="1"/>
    <col min="14" max="16384" width="9.140625" style="20"/>
  </cols>
  <sheetData>
    <row r="1" spans="1:13" ht="24" customHeight="1" x14ac:dyDescent="0.25">
      <c r="A1" s="112" t="str">
        <f>'YTD Raw Data'!A1</f>
        <v>YTD February 2026 Monthly Report</v>
      </c>
      <c r="B1" s="115" t="str">
        <f>'YTD Raw Data'!F6</f>
        <v>Year to Date - February 2026 vs February 2025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16.899999999999999" customHeight="1" x14ac:dyDescent="0.25">
      <c r="A2" s="113"/>
      <c r="B2" s="118" t="s">
        <v>45</v>
      </c>
      <c r="C2" s="119"/>
      <c r="D2" s="120" t="s">
        <v>2</v>
      </c>
      <c r="E2" s="119"/>
      <c r="F2" s="121" t="s">
        <v>3</v>
      </c>
      <c r="G2" s="121"/>
      <c r="H2" s="121" t="str">
        <f>'YTD Raw Data'!L7</f>
        <v>Percent Change from YTD 2025</v>
      </c>
      <c r="I2" s="121"/>
      <c r="J2" s="121"/>
      <c r="K2" s="121"/>
      <c r="L2" s="121"/>
      <c r="M2" s="122"/>
    </row>
    <row r="3" spans="1:13" s="48" customFormat="1" ht="33" x14ac:dyDescent="0.2">
      <c r="A3" s="114"/>
      <c r="B3" s="81">
        <f>'YTD Raw Data'!F8</f>
        <v>2026</v>
      </c>
      <c r="C3" s="82">
        <f>'YTD Raw Data'!G8</f>
        <v>2025</v>
      </c>
      <c r="D3" s="82">
        <f>'YTD Raw Data'!H8</f>
        <v>2026</v>
      </c>
      <c r="E3" s="82">
        <f>'YTD Raw Data'!I8</f>
        <v>2025</v>
      </c>
      <c r="F3" s="82">
        <f>'YTD Raw Data'!J8</f>
        <v>2026</v>
      </c>
      <c r="G3" s="82">
        <f>'YTD Raw Data'!K8</f>
        <v>2025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ht="16.5" x14ac:dyDescent="0.3">
      <c r="A4" s="85" t="s">
        <v>10</v>
      </c>
      <c r="B4" s="75">
        <f>VLOOKUP($A4,'YTD Raw Data'!$B:$Q,5,FALSE)</f>
        <v>56.220613499499301</v>
      </c>
      <c r="C4" s="93">
        <f>VLOOKUP($A4,'YTD Raw Data'!$B:$Q,6,FALSE)</f>
        <v>55.642685637867899</v>
      </c>
      <c r="D4" s="74">
        <f>VLOOKUP($A4,'YTD Raw Data'!$B:$Q,7,FALSE)</f>
        <v>157.444066772886</v>
      </c>
      <c r="E4" s="96">
        <f>VLOOKUP($A4,'YTD Raw Data'!$B:$Q,8,FALSE)</f>
        <v>155.30329109690101</v>
      </c>
      <c r="F4" s="74">
        <f>VLOOKUP($A4,'YTD Raw Data'!$B:$Q,9,FALSE)</f>
        <v>88.516020258278203</v>
      </c>
      <c r="G4" s="104">
        <f>VLOOKUP($A4,'YTD Raw Data'!$B:$Q,10,FALSE)</f>
        <v>86.414922050311702</v>
      </c>
      <c r="H4" s="73">
        <f>VLOOKUP($A4,'YTD Raw Data'!$B:$Q,11,FALSE)</f>
        <v>1.0386412068472901</v>
      </c>
      <c r="I4" s="73">
        <f>VLOOKUP($A4,'YTD Raw Data'!$B:$Q,12,FALSE)</f>
        <v>1.3784483644005401</v>
      </c>
      <c r="J4" s="93">
        <f>VLOOKUP($A4,'YTD Raw Data'!$B:$Q,13,FALSE)</f>
        <v>2.4314067039756102</v>
      </c>
      <c r="K4" s="73">
        <f>VLOOKUP($A4,'YTD Raw Data'!$B:$Q,14,FALSE)</f>
        <v>3.1276569170048401</v>
      </c>
      <c r="L4" s="73">
        <f>VLOOKUP($A4,'YTD Raw Data'!$B:$Q,15,FALSE)</f>
        <v>0.67972337336084099</v>
      </c>
      <c r="M4" s="76">
        <f>VLOOKUP($A4,'YTD Raw Data'!$B:$Q,16,FALSE)</f>
        <v>1.7254244672564301</v>
      </c>
    </row>
    <row r="5" spans="1:13" ht="16.5" x14ac:dyDescent="0.3">
      <c r="A5" s="85" t="s">
        <v>13</v>
      </c>
      <c r="B5" s="75">
        <f>VLOOKUP($A5,'YTD Raw Data'!$B:$Q,5,FALSE)</f>
        <v>52.079673678926603</v>
      </c>
      <c r="C5" s="94">
        <f>VLOOKUP($A5,'YTD Raw Data'!$B:$Q,6,FALSE)</f>
        <v>52.083320206781998</v>
      </c>
      <c r="D5" s="74">
        <f>VLOOKUP($A5,'YTD Raw Data'!$B:$Q,7,FALSE)</f>
        <v>117.341502320423</v>
      </c>
      <c r="E5" s="97">
        <f>VLOOKUP($A5,'YTD Raw Data'!$B:$Q,8,FALSE)</f>
        <v>119.15155823270599</v>
      </c>
      <c r="F5" s="74">
        <f>VLOOKUP($A5,'YTD Raw Data'!$B:$Q,9,FALSE)</f>
        <v>61.111071498426497</v>
      </c>
      <c r="G5" s="105">
        <f>VLOOKUP($A5,'YTD Raw Data'!$B:$Q,10,FALSE)</f>
        <v>62.058087605710703</v>
      </c>
      <c r="H5" s="73">
        <f>VLOOKUP($A5,'YTD Raw Data'!$B:$Q,11,FALSE)</f>
        <v>-7.0013352469222804E-3</v>
      </c>
      <c r="I5" s="73">
        <f>VLOOKUP($A5,'YTD Raw Data'!$B:$Q,12,FALSE)</f>
        <v>-1.5191206385634901</v>
      </c>
      <c r="J5" s="94">
        <f>VLOOKUP($A5,'YTD Raw Data'!$B:$Q,13,FALSE)</f>
        <v>-1.5260156150816999</v>
      </c>
      <c r="K5" s="73">
        <f>VLOOKUP($A5,'YTD Raw Data'!$B:$Q,14,FALSE)</f>
        <v>-0.76585974745541996</v>
      </c>
      <c r="L5" s="73">
        <f>VLOOKUP($A5,'YTD Raw Data'!$B:$Q,15,FALSE)</f>
        <v>0.77193572736425897</v>
      </c>
      <c r="M5" s="76">
        <f>VLOOKUP($A5,'YTD Raw Data'!$B:$Q,16,FALSE)</f>
        <v>0.76488034630917401</v>
      </c>
    </row>
    <row r="6" spans="1:13" ht="16.5" x14ac:dyDescent="0.3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ht="16.5" x14ac:dyDescent="0.3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ht="16.5" x14ac:dyDescent="0.3">
      <c r="A8" s="87" t="s">
        <v>71</v>
      </c>
      <c r="B8" s="75">
        <f>VLOOKUP($A8,'YTD Raw Data'!$B:$Q,5,FALSE)</f>
        <v>47.001506591336998</v>
      </c>
      <c r="C8" s="94">
        <f>VLOOKUP($A8,'YTD Raw Data'!$B:$Q,6,FALSE)</f>
        <v>47.378103783886402</v>
      </c>
      <c r="D8" s="74">
        <f>VLOOKUP($A8,'YTD Raw Data'!$B:$Q,7,FALSE)</f>
        <v>273.43325309121701</v>
      </c>
      <c r="E8" s="97">
        <f>VLOOKUP($A8,'YTD Raw Data'!$B:$Q,8,FALSE)</f>
        <v>278.12411787793002</v>
      </c>
      <c r="F8" s="74">
        <f>VLOOKUP($A8,'YTD Raw Data'!$B:$Q,9,FALSE)</f>
        <v>128.517748474576</v>
      </c>
      <c r="G8" s="105">
        <f>VLOOKUP($A8,'YTD Raw Data'!$B:$Q,10,FALSE)</f>
        <v>131.76993321622399</v>
      </c>
      <c r="H8" s="73">
        <f>VLOOKUP($A8,'YTD Raw Data'!$B:$Q,11,FALSE)</f>
        <v>-0.79487603443812505</v>
      </c>
      <c r="I8" s="73">
        <f>VLOOKUP($A8,'YTD Raw Data'!$B:$Q,12,FALSE)</f>
        <v>-1.6866084187531301</v>
      </c>
      <c r="J8" s="94">
        <f>VLOOKUP($A8,'YTD Raw Data'!$B:$Q,13,FALSE)</f>
        <v>-2.46807800707577</v>
      </c>
      <c r="K8" s="73">
        <f>VLOOKUP($A8,'YTD Raw Data'!$B:$Q,14,FALSE)</f>
        <v>2.4494978917271202</v>
      </c>
      <c r="L8" s="73">
        <f>VLOOKUP($A8,'YTD Raw Data'!$B:$Q,15,FALSE)</f>
        <v>5.04201680672268</v>
      </c>
      <c r="M8" s="76">
        <f>VLOOKUP($A8,'YTD Raw Data'!$B:$Q,16,FALSE)</f>
        <v>4.2070629890355802</v>
      </c>
    </row>
    <row r="9" spans="1:13" ht="16.5" x14ac:dyDescent="0.3">
      <c r="A9" s="87" t="s">
        <v>72</v>
      </c>
      <c r="B9" s="75">
        <f>VLOOKUP($A9,'YTD Raw Data'!$B:$Q,5,FALSE)</f>
        <v>56.811608758769097</v>
      </c>
      <c r="C9" s="94">
        <f>VLOOKUP($A9,'YTD Raw Data'!$B:$Q,6,FALSE)</f>
        <v>58.346398975117602</v>
      </c>
      <c r="D9" s="74">
        <f>VLOOKUP($A9,'YTD Raw Data'!$B:$Q,7,FALSE)</f>
        <v>171.30029164030299</v>
      </c>
      <c r="E9" s="97">
        <f>VLOOKUP($A9,'YTD Raw Data'!$B:$Q,8,FALSE)</f>
        <v>177.829612264139</v>
      </c>
      <c r="F9" s="74">
        <f>VLOOKUP($A9,'YTD Raw Data'!$B:$Q,9,FALSE)</f>
        <v>97.318451489319798</v>
      </c>
      <c r="G9" s="105">
        <f>VLOOKUP($A9,'YTD Raw Data'!$B:$Q,10,FALSE)</f>
        <v>103.75717506753899</v>
      </c>
      <c r="H9" s="73">
        <f>VLOOKUP($A9,'YTD Raw Data'!$B:$Q,11,FALSE)</f>
        <v>-2.6304797610613</v>
      </c>
      <c r="I9" s="73">
        <f>VLOOKUP($A9,'YTD Raw Data'!$B:$Q,12,FALSE)</f>
        <v>-3.6716723051372302</v>
      </c>
      <c r="J9" s="94">
        <f>VLOOKUP($A9,'YTD Raw Data'!$B:$Q,13,FALSE)</f>
        <v>-6.2055694693193999</v>
      </c>
      <c r="K9" s="73">
        <f>VLOOKUP($A9,'YTD Raw Data'!$B:$Q,14,FALSE)</f>
        <v>-4.8892735000597698</v>
      </c>
      <c r="L9" s="73">
        <f>VLOOKUP($A9,'YTD Raw Data'!$B:$Q,15,FALSE)</f>
        <v>1.4033839342188399</v>
      </c>
      <c r="M9" s="76">
        <f>VLOOKUP($A9,'YTD Raw Data'!$B:$Q,16,FALSE)</f>
        <v>-1.26401155720206</v>
      </c>
    </row>
    <row r="10" spans="1:13" ht="16.5" x14ac:dyDescent="0.3">
      <c r="A10" s="87" t="s">
        <v>73</v>
      </c>
      <c r="B10" s="75">
        <f>VLOOKUP($A10,'YTD Raw Data'!$B:$Q,5,FALSE)</f>
        <v>56.2247767569609</v>
      </c>
      <c r="C10" s="94">
        <f>VLOOKUP($A10,'YTD Raw Data'!$B:$Q,6,FALSE)</f>
        <v>56.229216709569798</v>
      </c>
      <c r="D10" s="74">
        <f>VLOOKUP($A10,'YTD Raw Data'!$B:$Q,7,FALSE)</f>
        <v>135.139508560195</v>
      </c>
      <c r="E10" s="97">
        <f>VLOOKUP($A10,'YTD Raw Data'!$B:$Q,8,FALSE)</f>
        <v>136.45990787397801</v>
      </c>
      <c r="F10" s="74">
        <f>VLOOKUP($A10,'YTD Raw Data'!$B:$Q,9,FALSE)</f>
        <v>75.981886998423803</v>
      </c>
      <c r="G10" s="105">
        <f>VLOOKUP($A10,'YTD Raw Data'!$B:$Q,10,FALSE)</f>
        <v>76.730337320138901</v>
      </c>
      <c r="H10" s="73">
        <f>VLOOKUP($A10,'YTD Raw Data'!$B:$Q,11,FALSE)</f>
        <v>-7.8961665638692703E-3</v>
      </c>
      <c r="I10" s="73">
        <f>VLOOKUP($A10,'YTD Raw Data'!$B:$Q,12,FALSE)</f>
        <v>-0.96760970629048704</v>
      </c>
      <c r="J10" s="94">
        <f>VLOOKUP($A10,'YTD Raw Data'!$B:$Q,13,FALSE)</f>
        <v>-0.97542946878026004</v>
      </c>
      <c r="K10" s="73">
        <f>VLOOKUP($A10,'YTD Raw Data'!$B:$Q,14,FALSE)</f>
        <v>0.37218586787643398</v>
      </c>
      <c r="L10" s="73">
        <f>VLOOKUP($A10,'YTD Raw Data'!$B:$Q,15,FALSE)</f>
        <v>1.3608898573630499</v>
      </c>
      <c r="M10" s="76">
        <f>VLOOKUP($A10,'YTD Raw Data'!$B:$Q,16,FALSE)</f>
        <v>1.3528862326692901</v>
      </c>
    </row>
    <row r="11" spans="1:13" ht="16.5" x14ac:dyDescent="0.3">
      <c r="A11" s="87" t="s">
        <v>74</v>
      </c>
      <c r="B11" s="75">
        <f>VLOOKUP($A11,'YTD Raw Data'!$B:$Q,5,FALSE)</f>
        <v>52.269776837067198</v>
      </c>
      <c r="C11" s="94">
        <f>VLOOKUP($A11,'YTD Raw Data'!$B:$Q,6,FALSE)</f>
        <v>51.787825486979202</v>
      </c>
      <c r="D11" s="74">
        <f>VLOOKUP($A11,'YTD Raw Data'!$B:$Q,7,FALSE)</f>
        <v>109.20120216735501</v>
      </c>
      <c r="E11" s="97">
        <f>VLOOKUP($A11,'YTD Raw Data'!$B:$Q,8,FALSE)</f>
        <v>109.598509661671</v>
      </c>
      <c r="F11" s="74">
        <f>VLOOKUP($A11,'YTD Raw Data'!$B:$Q,9,FALSE)</f>
        <v>57.079224676271302</v>
      </c>
      <c r="G11" s="105">
        <f>VLOOKUP($A11,'YTD Raw Data'!$B:$Q,10,FALSE)</f>
        <v>56.758684919916398</v>
      </c>
      <c r="H11" s="73">
        <f>VLOOKUP($A11,'YTD Raw Data'!$B:$Q,11,FALSE)</f>
        <v>0.93062673621851999</v>
      </c>
      <c r="I11" s="73">
        <f>VLOOKUP($A11,'YTD Raw Data'!$B:$Q,12,FALSE)</f>
        <v>-0.36251176730636098</v>
      </c>
      <c r="J11" s="94">
        <f>VLOOKUP($A11,'YTD Raw Data'!$B:$Q,13,FALSE)</f>
        <v>0.56474133748366695</v>
      </c>
      <c r="K11" s="73">
        <f>VLOOKUP($A11,'YTD Raw Data'!$B:$Q,14,FALSE)</f>
        <v>0.460702981234348</v>
      </c>
      <c r="L11" s="73">
        <f>VLOOKUP($A11,'YTD Raw Data'!$B:$Q,15,FALSE)</f>
        <v>-0.10345410813535399</v>
      </c>
      <c r="M11" s="76">
        <f>VLOOKUP($A11,'YTD Raw Data'!$B:$Q,16,FALSE)</f>
        <v>0.82620985649314205</v>
      </c>
    </row>
    <row r="12" spans="1:13" ht="16.5" x14ac:dyDescent="0.3">
      <c r="A12" s="87" t="s">
        <v>75</v>
      </c>
      <c r="B12" s="75">
        <f>VLOOKUP($A12,'YTD Raw Data'!$B:$Q,5,FALSE)</f>
        <v>49.304473037596701</v>
      </c>
      <c r="C12" s="94">
        <f>VLOOKUP($A12,'YTD Raw Data'!$B:$Q,6,FALSE)</f>
        <v>49.0517120307696</v>
      </c>
      <c r="D12" s="74">
        <f>VLOOKUP($A12,'YTD Raw Data'!$B:$Q,7,FALSE)</f>
        <v>81.2735363386697</v>
      </c>
      <c r="E12" s="97">
        <f>VLOOKUP($A12,'YTD Raw Data'!$B:$Q,8,FALSE)</f>
        <v>81.173571304133105</v>
      </c>
      <c r="F12" s="74">
        <f>VLOOKUP($A12,'YTD Raw Data'!$B:$Q,9,FALSE)</f>
        <v>40.071488810800801</v>
      </c>
      <c r="G12" s="105">
        <f>VLOOKUP($A12,'YTD Raw Data'!$B:$Q,10,FALSE)</f>
        <v>39.817026441194798</v>
      </c>
      <c r="H12" s="73">
        <f>VLOOKUP($A12,'YTD Raw Data'!$B:$Q,11,FALSE)</f>
        <v>0.51529497414595105</v>
      </c>
      <c r="I12" s="73">
        <f>VLOOKUP($A12,'YTD Raw Data'!$B:$Q,12,FALSE)</f>
        <v>0.123149730793608</v>
      </c>
      <c r="J12" s="94">
        <f>VLOOKUP($A12,'YTD Raw Data'!$B:$Q,13,FALSE)</f>
        <v>0.63907928931301305</v>
      </c>
      <c r="K12" s="73">
        <f>VLOOKUP($A12,'YTD Raw Data'!$B:$Q,14,FALSE)</f>
        <v>1.89716032487937</v>
      </c>
      <c r="L12" s="73">
        <f>VLOOKUP($A12,'YTD Raw Data'!$B:$Q,15,FALSE)</f>
        <v>1.25009195677325</v>
      </c>
      <c r="M12" s="76">
        <f>VLOOKUP($A12,'YTD Raw Data'!$B:$Q,16,FALSE)</f>
        <v>1.7718285919446599</v>
      </c>
    </row>
    <row r="13" spans="1:13" ht="16.5" x14ac:dyDescent="0.3">
      <c r="A13" s="87" t="s">
        <v>76</v>
      </c>
      <c r="B13" s="75">
        <f>VLOOKUP($A13,'YTD Raw Data'!$B:$Q,5,FALSE)</f>
        <v>46.546538145467999</v>
      </c>
      <c r="C13" s="94">
        <f>VLOOKUP($A13,'YTD Raw Data'!$B:$Q,6,FALSE)</f>
        <v>46.169325866019399</v>
      </c>
      <c r="D13" s="74">
        <f>VLOOKUP($A13,'YTD Raw Data'!$B:$Q,7,FALSE)</f>
        <v>61.2582033657349</v>
      </c>
      <c r="E13" s="97">
        <f>VLOOKUP($A13,'YTD Raw Data'!$B:$Q,8,FALSE)</f>
        <v>61.679389391916999</v>
      </c>
      <c r="F13" s="74">
        <f>VLOOKUP($A13,'YTD Raw Data'!$B:$Q,9,FALSE)</f>
        <v>28.513572996860201</v>
      </c>
      <c r="G13" s="105">
        <f>VLOOKUP($A13,'YTD Raw Data'!$B:$Q,10,FALSE)</f>
        <v>28.476958280525199</v>
      </c>
      <c r="H13" s="73">
        <f>VLOOKUP($A13,'YTD Raw Data'!$B:$Q,11,FALSE)</f>
        <v>0.81701924897769096</v>
      </c>
      <c r="I13" s="73">
        <f>VLOOKUP($A13,'YTD Raw Data'!$B:$Q,12,FALSE)</f>
        <v>-0.68286348216882298</v>
      </c>
      <c r="J13" s="94">
        <f>VLOOKUP($A13,'YTD Raw Data'!$B:$Q,13,FALSE)</f>
        <v>0.128576640715308</v>
      </c>
      <c r="K13" s="73">
        <f>VLOOKUP($A13,'YTD Raw Data'!$B:$Q,14,FALSE)</f>
        <v>1.03176108264737E-2</v>
      </c>
      <c r="L13" s="73">
        <f>VLOOKUP($A13,'YTD Raw Data'!$B:$Q,15,FALSE)</f>
        <v>-0.118107171655077</v>
      </c>
      <c r="M13" s="76">
        <f>VLOOKUP($A13,'YTD Raw Data'!$B:$Q,16,FALSE)</f>
        <v>0.697947118995768</v>
      </c>
    </row>
    <row r="14" spans="1:13" ht="16.5" x14ac:dyDescent="0.2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ht="16.5" x14ac:dyDescent="0.3">
      <c r="A15" s="87" t="s">
        <v>50</v>
      </c>
      <c r="B15" s="75">
        <f>VLOOKUP($A15,'YTD Raw Data'!$B:$Q,5,FALSE)</f>
        <v>55.322269207843803</v>
      </c>
      <c r="C15" s="94">
        <f>VLOOKUP($A15,'YTD Raw Data'!$B:$Q,6,FALSE)</f>
        <v>53.873176362362599</v>
      </c>
      <c r="D15" s="74">
        <f>VLOOKUP($A15,'YTD Raw Data'!$B:$Q,7,FALSE)</f>
        <v>113.654175083532</v>
      </c>
      <c r="E15" s="97">
        <f>VLOOKUP($A15,'YTD Raw Data'!$B:$Q,8,FALSE)</f>
        <v>112.042221764402</v>
      </c>
      <c r="F15" s="74">
        <f>VLOOKUP($A15,'YTD Raw Data'!$B:$Q,9,FALSE)</f>
        <v>62.8760687056661</v>
      </c>
      <c r="G15" s="105">
        <f>VLOOKUP($A15,'YTD Raw Data'!$B:$Q,10,FALSE)</f>
        <v>60.360703731446101</v>
      </c>
      <c r="H15" s="73">
        <f>VLOOKUP($A15,'YTD Raw Data'!$B:$Q,11,FALSE)</f>
        <v>2.6898225486729399</v>
      </c>
      <c r="I15" s="73">
        <f>VLOOKUP($A15,'YTD Raw Data'!$B:$Q,12,FALSE)</f>
        <v>1.4387016731243001</v>
      </c>
      <c r="J15" s="94">
        <f>VLOOKUP($A15,'YTD Raw Data'!$B:$Q,13,FALSE)</f>
        <v>4.1672227438090799</v>
      </c>
      <c r="K15" s="73">
        <f>VLOOKUP($A15,'YTD Raw Data'!$B:$Q,14,FALSE)</f>
        <v>6.9958948460017503</v>
      </c>
      <c r="L15" s="73">
        <f>VLOOKUP($A15,'YTD Raw Data'!$B:$Q,15,FALSE)</f>
        <v>2.7155107217839101</v>
      </c>
      <c r="M15" s="76">
        <f>VLOOKUP($A15,'YTD Raw Data'!$B:$Q,16,FALSE)</f>
        <v>5.4783756901630296</v>
      </c>
    </row>
    <row r="16" spans="1:13" ht="16.5" x14ac:dyDescent="0.3">
      <c r="A16" s="87" t="s">
        <v>51</v>
      </c>
      <c r="B16" s="75">
        <f>VLOOKUP($A16,'YTD Raw Data'!$B:$Q,5,FALSE)</f>
        <v>42.848130546326203</v>
      </c>
      <c r="C16" s="94">
        <f>VLOOKUP($A16,'YTD Raw Data'!$B:$Q,6,FALSE)</f>
        <v>47.241621499847597</v>
      </c>
      <c r="D16" s="74">
        <f>VLOOKUP($A16,'YTD Raw Data'!$B:$Q,7,FALSE)</f>
        <v>93.973820507786897</v>
      </c>
      <c r="E16" s="97">
        <f>VLOOKUP($A16,'YTD Raw Data'!$B:$Q,8,FALSE)</f>
        <v>97.468561810990394</v>
      </c>
      <c r="F16" s="74">
        <f>VLOOKUP($A16,'YTD Raw Data'!$B:$Q,9,FALSE)</f>
        <v>40.2660252905468</v>
      </c>
      <c r="G16" s="105">
        <f>VLOOKUP($A16,'YTD Raw Data'!$B:$Q,10,FALSE)</f>
        <v>46.045729052093101</v>
      </c>
      <c r="H16" s="73">
        <f>VLOOKUP($A16,'YTD Raw Data'!$B:$Q,11,FALSE)</f>
        <v>-9.3000426616082397</v>
      </c>
      <c r="I16" s="73">
        <f>VLOOKUP($A16,'YTD Raw Data'!$B:$Q,12,FALSE)</f>
        <v>-3.5855061758072302</v>
      </c>
      <c r="J16" s="94">
        <f>VLOOKUP($A16,'YTD Raw Data'!$B:$Q,13,FALSE)</f>
        <v>-12.5520952334308</v>
      </c>
      <c r="K16" s="73">
        <f>VLOOKUP($A16,'YTD Raw Data'!$B:$Q,14,FALSE)</f>
        <v>-17.338141624095201</v>
      </c>
      <c r="L16" s="73">
        <f>VLOOKUP($A16,'YTD Raw Data'!$B:$Q,15,FALSE)</f>
        <v>-5.4730258014073403</v>
      </c>
      <c r="M16" s="76">
        <f>VLOOKUP($A16,'YTD Raw Data'!$B:$Q,16,FALSE)</f>
        <v>-14.2640747286038</v>
      </c>
    </row>
    <row r="17" spans="1:13" ht="16.5" x14ac:dyDescent="0.3">
      <c r="A17" s="87" t="s">
        <v>52</v>
      </c>
      <c r="B17" s="75">
        <f>VLOOKUP($A17,'YTD Raw Data'!$B:$Q,5,FALSE)</f>
        <v>38.479355858671198</v>
      </c>
      <c r="C17" s="94">
        <f>VLOOKUP($A17,'YTD Raw Data'!$B:$Q,6,FALSE)</f>
        <v>37.0528328247362</v>
      </c>
      <c r="D17" s="74">
        <f>VLOOKUP($A17,'YTD Raw Data'!$B:$Q,7,FALSE)</f>
        <v>93.747556213771503</v>
      </c>
      <c r="E17" s="97">
        <f>VLOOKUP($A17,'YTD Raw Data'!$B:$Q,8,FALSE)</f>
        <v>96.547394655024107</v>
      </c>
      <c r="F17" s="74">
        <f>VLOOKUP($A17,'YTD Raw Data'!$B:$Q,9,FALSE)</f>
        <v>36.073455764305002</v>
      </c>
      <c r="G17" s="105">
        <f>VLOOKUP($A17,'YTD Raw Data'!$B:$Q,10,FALSE)</f>
        <v>35.773544738164297</v>
      </c>
      <c r="H17" s="73">
        <f>VLOOKUP($A17,'YTD Raw Data'!$B:$Q,11,FALSE)</f>
        <v>3.84997023218892</v>
      </c>
      <c r="I17" s="73">
        <f>VLOOKUP($A17,'YTD Raw Data'!$B:$Q,12,FALSE)</f>
        <v>-2.8999627087367101</v>
      </c>
      <c r="J17" s="94">
        <f>VLOOKUP($A17,'YTD Raw Data'!$B:$Q,13,FALSE)</f>
        <v>0.83835982242126506</v>
      </c>
      <c r="K17" s="73">
        <f>VLOOKUP($A17,'YTD Raw Data'!$B:$Q,14,FALSE)</f>
        <v>0.83835982242126506</v>
      </c>
      <c r="L17" s="73">
        <f>VLOOKUP($A17,'YTD Raw Data'!$B:$Q,15,FALSE)</f>
        <v>0</v>
      </c>
      <c r="M17" s="76">
        <f>VLOOKUP($A17,'YTD Raw Data'!$B:$Q,16,FALSE)</f>
        <v>3.84997023218892</v>
      </c>
    </row>
    <row r="18" spans="1:13" ht="16.5" x14ac:dyDescent="0.3">
      <c r="A18" s="87" t="s">
        <v>53</v>
      </c>
      <c r="B18" s="75">
        <f>VLOOKUP($A18,'YTD Raw Data'!$B:$Q,5,FALSE)</f>
        <v>50.1766654107306</v>
      </c>
      <c r="C18" s="94">
        <f>VLOOKUP($A18,'YTD Raw Data'!$B:$Q,6,FALSE)</f>
        <v>47.551759399642002</v>
      </c>
      <c r="D18" s="74">
        <f>VLOOKUP($A18,'YTD Raw Data'!$B:$Q,7,FALSE)</f>
        <v>102.252606658754</v>
      </c>
      <c r="E18" s="97">
        <f>VLOOKUP($A18,'YTD Raw Data'!$B:$Q,8,FALSE)</f>
        <v>100.24462518243</v>
      </c>
      <c r="F18" s="74">
        <f>VLOOKUP($A18,'YTD Raw Data'!$B:$Q,9,FALSE)</f>
        <v>51.306948316913903</v>
      </c>
      <c r="G18" s="105">
        <f>VLOOKUP($A18,'YTD Raw Data'!$B:$Q,10,FALSE)</f>
        <v>47.6680829778225</v>
      </c>
      <c r="H18" s="73">
        <f>VLOOKUP($A18,'YTD Raw Data'!$B:$Q,11,FALSE)</f>
        <v>5.5201028189680796</v>
      </c>
      <c r="I18" s="73">
        <f>VLOOKUP($A18,'YTD Raw Data'!$B:$Q,12,FALSE)</f>
        <v>2.0030814347101802</v>
      </c>
      <c r="J18" s="94">
        <f>VLOOKUP($A18,'YTD Raw Data'!$B:$Q,13,FALSE)</f>
        <v>7.63375640842193</v>
      </c>
      <c r="K18" s="73">
        <f>VLOOKUP($A18,'YTD Raw Data'!$B:$Q,14,FALSE)</f>
        <v>6.1129746017955897</v>
      </c>
      <c r="L18" s="73">
        <f>VLOOKUP($A18,'YTD Raw Data'!$B:$Q,15,FALSE)</f>
        <v>-1.4129227273789899</v>
      </c>
      <c r="M18" s="76">
        <f>VLOOKUP($A18,'YTD Raw Data'!$B:$Q,16,FALSE)</f>
        <v>4.0291853042851997</v>
      </c>
    </row>
    <row r="19" spans="1:13" ht="16.5" x14ac:dyDescent="0.3">
      <c r="A19" s="88" t="s">
        <v>54</v>
      </c>
      <c r="B19" s="75">
        <f>VLOOKUP($A19,'YTD Raw Data'!$B:$Q,5,FALSE)</f>
        <v>57.139914361910101</v>
      </c>
      <c r="C19" s="94">
        <f>VLOOKUP($A19,'YTD Raw Data'!$B:$Q,6,FALSE)</f>
        <v>58.170828648338201</v>
      </c>
      <c r="D19" s="74">
        <f>VLOOKUP($A19,'YTD Raw Data'!$B:$Q,7,FALSE)</f>
        <v>137.11621787051399</v>
      </c>
      <c r="E19" s="97">
        <f>VLOOKUP($A19,'YTD Raw Data'!$B:$Q,8,FALSE)</f>
        <v>143.79467260970199</v>
      </c>
      <c r="F19" s="74">
        <f>VLOOKUP($A19,'YTD Raw Data'!$B:$Q,9,FALSE)</f>
        <v>78.348089467502206</v>
      </c>
      <c r="G19" s="105">
        <f>VLOOKUP($A19,'YTD Raw Data'!$B:$Q,10,FALSE)</f>
        <v>83.646552609229005</v>
      </c>
      <c r="H19" s="73">
        <f>VLOOKUP($A19,'YTD Raw Data'!$B:$Q,11,FALSE)</f>
        <v>-1.7722186710805199</v>
      </c>
      <c r="I19" s="73">
        <f>VLOOKUP($A19,'YTD Raw Data'!$B:$Q,12,FALSE)</f>
        <v>-4.6444382242970699</v>
      </c>
      <c r="J19" s="94">
        <f>VLOOKUP($A19,'YTD Raw Data'!$B:$Q,13,FALSE)</f>
        <v>-6.3343472939997998</v>
      </c>
      <c r="K19" s="73">
        <f>VLOOKUP($A19,'YTD Raw Data'!$B:$Q,14,FALSE)</f>
        <v>-5.31080453818638</v>
      </c>
      <c r="L19" s="73">
        <f>VLOOKUP($A19,'YTD Raw Data'!$B:$Q,15,FALSE)</f>
        <v>1.0927621024818299</v>
      </c>
      <c r="M19" s="76">
        <f>VLOOKUP($A19,'YTD Raw Data'!$B:$Q,16,FALSE)</f>
        <v>-0.69882270260936696</v>
      </c>
    </row>
    <row r="20" spans="1:13" ht="16.5" x14ac:dyDescent="0.3">
      <c r="A20" s="87" t="s">
        <v>55</v>
      </c>
      <c r="B20" s="75">
        <f>VLOOKUP($A20,'YTD Raw Data'!$B:$Q,5,FALSE)</f>
        <v>43.625114593087403</v>
      </c>
      <c r="C20" s="94">
        <f>VLOOKUP($A20,'YTD Raw Data'!$B:$Q,6,FALSE)</f>
        <v>42.971461054846401</v>
      </c>
      <c r="D20" s="74">
        <f>VLOOKUP($A20,'YTD Raw Data'!$B:$Q,7,FALSE)</f>
        <v>95.269886562207304</v>
      </c>
      <c r="E20" s="97">
        <f>VLOOKUP($A20,'YTD Raw Data'!$B:$Q,8,FALSE)</f>
        <v>93.684426341717</v>
      </c>
      <c r="F20" s="74">
        <f>VLOOKUP($A20,'YTD Raw Data'!$B:$Q,9,FALSE)</f>
        <v>41.561597185467399</v>
      </c>
      <c r="G20" s="105">
        <f>VLOOKUP($A20,'YTD Raw Data'!$B:$Q,10,FALSE)</f>
        <v>40.257566779887199</v>
      </c>
      <c r="H20" s="73">
        <f>VLOOKUP($A20,'YTD Raw Data'!$B:$Q,11,FALSE)</f>
        <v>1.52113407874759</v>
      </c>
      <c r="I20" s="73">
        <f>VLOOKUP($A20,'YTD Raw Data'!$B:$Q,12,FALSE)</f>
        <v>1.69234128061722</v>
      </c>
      <c r="J20" s="94">
        <f>VLOOKUP($A20,'YTD Raw Data'!$B:$Q,13,FALSE)</f>
        <v>3.2392181393129902</v>
      </c>
      <c r="K20" s="73">
        <f>VLOOKUP($A20,'YTD Raw Data'!$B:$Q,14,FALSE)</f>
        <v>3.9879927688052201</v>
      </c>
      <c r="L20" s="73">
        <f>VLOOKUP($A20,'YTD Raw Data'!$B:$Q,15,FALSE)</f>
        <v>0.72528118963649602</v>
      </c>
      <c r="M20" s="76">
        <f>VLOOKUP($A20,'YTD Raw Data'!$B:$Q,16,FALSE)</f>
        <v>2.25744776772639</v>
      </c>
    </row>
    <row r="21" spans="1:13" ht="16.5" x14ac:dyDescent="0.3">
      <c r="A21" s="87" t="s">
        <v>56</v>
      </c>
      <c r="B21" s="75">
        <f>VLOOKUP($A21,'YTD Raw Data'!$B:$Q,5,FALSE)</f>
        <v>45.929615048283097</v>
      </c>
      <c r="C21" s="94">
        <f>VLOOKUP($A21,'YTD Raw Data'!$B:$Q,6,FALSE)</f>
        <v>53.4600909429967</v>
      </c>
      <c r="D21" s="74">
        <f>VLOOKUP($A21,'YTD Raw Data'!$B:$Q,7,FALSE)</f>
        <v>101.210854068099</v>
      </c>
      <c r="E21" s="97">
        <f>VLOOKUP($A21,'YTD Raw Data'!$B:$Q,8,FALSE)</f>
        <v>104.74789408407</v>
      </c>
      <c r="F21" s="74">
        <f>VLOOKUP($A21,'YTD Raw Data'!$B:$Q,9,FALSE)</f>
        <v>46.485755660557899</v>
      </c>
      <c r="G21" s="105">
        <f>VLOOKUP($A21,'YTD Raw Data'!$B:$Q,10,FALSE)</f>
        <v>55.998319438217898</v>
      </c>
      <c r="H21" s="73">
        <f>VLOOKUP($A21,'YTD Raw Data'!$B:$Q,11,FALSE)</f>
        <v>-14.086163644471</v>
      </c>
      <c r="I21" s="73">
        <f>VLOOKUP($A21,'YTD Raw Data'!$B:$Q,12,FALSE)</f>
        <v>-3.3767170661508401</v>
      </c>
      <c r="J21" s="94">
        <f>VLOOKUP($A21,'YTD Raw Data'!$B:$Q,13,FALSE)</f>
        <v>-16.987230818873101</v>
      </c>
      <c r="K21" s="73">
        <f>VLOOKUP($A21,'YTD Raw Data'!$B:$Q,14,FALSE)</f>
        <v>-16.671993642496499</v>
      </c>
      <c r="L21" s="73">
        <f>VLOOKUP($A21,'YTD Raw Data'!$B:$Q,15,FALSE)</f>
        <v>0.37974540481688901</v>
      </c>
      <c r="M21" s="76">
        <f>VLOOKUP($A21,'YTD Raw Data'!$B:$Q,16,FALSE)</f>
        <v>-13.759909798809</v>
      </c>
    </row>
    <row r="22" spans="1:13" ht="16.5" x14ac:dyDescent="0.3">
      <c r="A22" s="88" t="s">
        <v>57</v>
      </c>
      <c r="B22" s="75">
        <f>VLOOKUP($A22,'YTD Raw Data'!$B:$Q,5,FALSE)</f>
        <v>42.3134043446722</v>
      </c>
      <c r="C22" s="94">
        <f>VLOOKUP($A22,'YTD Raw Data'!$B:$Q,6,FALSE)</f>
        <v>47.833484573502702</v>
      </c>
      <c r="D22" s="74">
        <f>VLOOKUP($A22,'YTD Raw Data'!$B:$Q,7,FALSE)</f>
        <v>105.373841146244</v>
      </c>
      <c r="E22" s="97">
        <f>VLOOKUP($A22,'YTD Raw Data'!$B:$Q,8,FALSE)</f>
        <v>105.407613332636</v>
      </c>
      <c r="F22" s="74">
        <f>VLOOKUP($A22,'YTD Raw Data'!$B:$Q,9,FALSE)</f>
        <v>44.587259477723002</v>
      </c>
      <c r="G22" s="105">
        <f>VLOOKUP($A22,'YTD Raw Data'!$B:$Q,10,FALSE)</f>
        <v>50.420134462764103</v>
      </c>
      <c r="H22" s="73">
        <f>VLOOKUP($A22,'YTD Raw Data'!$B:$Q,11,FALSE)</f>
        <v>-11.5402009242042</v>
      </c>
      <c r="I22" s="73">
        <f>VLOOKUP($A22,'YTD Raw Data'!$B:$Q,12,FALSE)</f>
        <v>-3.2039608263934899E-2</v>
      </c>
      <c r="J22" s="94">
        <f>VLOOKUP($A22,'YTD Raw Data'!$B:$Q,13,FALSE)</f>
        <v>-11.5685430972992</v>
      </c>
      <c r="K22" s="73">
        <f>VLOOKUP($A22,'YTD Raw Data'!$B:$Q,14,FALSE)</f>
        <v>-10.9367732530821</v>
      </c>
      <c r="L22" s="73">
        <f>VLOOKUP($A22,'YTD Raw Data'!$B:$Q,15,FALSE)</f>
        <v>0.71441754591036299</v>
      </c>
      <c r="M22" s="76">
        <f>VLOOKUP($A22,'YTD Raw Data'!$B:$Q,16,FALSE)</f>
        <v>-10.9082285985297</v>
      </c>
    </row>
    <row r="23" spans="1:13" ht="16.5" x14ac:dyDescent="0.3">
      <c r="A23" s="87" t="s">
        <v>58</v>
      </c>
      <c r="B23" s="75">
        <f>VLOOKUP($A23,'YTD Raw Data'!$B:$Q,5,FALSE)</f>
        <v>35.345621568603903</v>
      </c>
      <c r="C23" s="94">
        <f>VLOOKUP($A23,'YTD Raw Data'!$B:$Q,6,FALSE)</f>
        <v>40.401660227503697</v>
      </c>
      <c r="D23" s="74">
        <f>VLOOKUP($A23,'YTD Raw Data'!$B:$Q,7,FALSE)</f>
        <v>84.420493062605701</v>
      </c>
      <c r="E23" s="97">
        <f>VLOOKUP($A23,'YTD Raw Data'!$B:$Q,8,FALSE)</f>
        <v>85.783398762471506</v>
      </c>
      <c r="F23" s="74">
        <f>VLOOKUP($A23,'YTD Raw Data'!$B:$Q,9,FALSE)</f>
        <v>29.838948004258199</v>
      </c>
      <c r="G23" s="105">
        <f>VLOOKUP($A23,'YTD Raw Data'!$B:$Q,10,FALSE)</f>
        <v>34.657917299618397</v>
      </c>
      <c r="H23" s="73">
        <f>VLOOKUP($A23,'YTD Raw Data'!$B:$Q,11,FALSE)</f>
        <v>-12.5144328981259</v>
      </c>
      <c r="I23" s="73">
        <f>VLOOKUP($A23,'YTD Raw Data'!$B:$Q,12,FALSE)</f>
        <v>-1.5887755900643901</v>
      </c>
      <c r="J23" s="94">
        <f>VLOOKUP($A23,'YTD Raw Data'!$B:$Q,13,FALSE)</f>
        <v>-13.904382233069899</v>
      </c>
      <c r="K23" s="73">
        <f>VLOOKUP($A23,'YTD Raw Data'!$B:$Q,14,FALSE)</f>
        <v>-13.904382233069899</v>
      </c>
      <c r="L23" s="73">
        <f>VLOOKUP($A23,'YTD Raw Data'!$B:$Q,15,FALSE)</f>
        <v>0</v>
      </c>
      <c r="M23" s="76">
        <f>VLOOKUP($A23,'YTD Raw Data'!$B:$Q,16,FALSE)</f>
        <v>-12.5144328981259</v>
      </c>
    </row>
    <row r="24" spans="1:13" ht="16.5" x14ac:dyDescent="0.3">
      <c r="A24" s="87" t="s">
        <v>59</v>
      </c>
      <c r="B24" s="75">
        <f>VLOOKUP($A24,'YTD Raw Data'!$B:$Q,5,FALSE)</f>
        <v>46.795395268138002</v>
      </c>
      <c r="C24" s="73">
        <f>VLOOKUP($A24,'YTD Raw Data'!$B:$Q,6,FALSE)</f>
        <v>49.012509074272401</v>
      </c>
      <c r="D24" s="107">
        <f>VLOOKUP($A24,'YTD Raw Data'!$B:$Q,7,FALSE)</f>
        <v>113.652185220455</v>
      </c>
      <c r="E24" s="97">
        <f>VLOOKUP($A24,'YTD Raw Data'!$B:$Q,8,FALSE)</f>
        <v>113.83936682636801</v>
      </c>
      <c r="F24" s="74">
        <f>VLOOKUP($A24,'YTD Raw Data'!$B:$Q,9,FALSE)</f>
        <v>53.183989304788597</v>
      </c>
      <c r="G24" s="105">
        <f>VLOOKUP($A24,'YTD Raw Data'!$B:$Q,10,FALSE)</f>
        <v>55.795529995868399</v>
      </c>
      <c r="H24" s="73">
        <f>VLOOKUP($A24,'YTD Raw Data'!$B:$Q,11,FALSE)</f>
        <v>-4.52356724438373</v>
      </c>
      <c r="I24" s="73">
        <f>VLOOKUP($A24,'YTD Raw Data'!$B:$Q,12,FALSE)</f>
        <v>-0.16442607784249</v>
      </c>
      <c r="J24" s="94">
        <f>VLOOKUP($A24,'YTD Raw Data'!$B:$Q,13,FALSE)</f>
        <v>-4.6805553980277104</v>
      </c>
      <c r="K24" s="73">
        <f>VLOOKUP($A24,'YTD Raw Data'!$B:$Q,14,FALSE)</f>
        <v>-1.64170006498443</v>
      </c>
      <c r="L24" s="73">
        <f>VLOOKUP($A24,'YTD Raw Data'!$B:$Q,15,FALSE)</f>
        <v>3.1880749470716001</v>
      </c>
      <c r="M24" s="76">
        <f>VLOOKUP($A24,'YTD Raw Data'!$B:$Q,16,FALSE)</f>
        <v>-1.4797070113442601</v>
      </c>
    </row>
    <row r="25" spans="1:13" s="64" customFormat="1" ht="16.5" x14ac:dyDescent="0.3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ht="16.5" x14ac:dyDescent="0.3">
      <c r="A26" s="85" t="s">
        <v>18</v>
      </c>
      <c r="B26" s="75">
        <f>VLOOKUP($A26,'YTD Raw Data'!$B:$Q,5,FALSE)</f>
        <v>55.4923279943187</v>
      </c>
      <c r="C26" s="94">
        <f>VLOOKUP($A26,'YTD Raw Data'!$B:$Q,6,FALSE)</f>
        <v>57.025075407582698</v>
      </c>
      <c r="D26" s="74">
        <f>VLOOKUP($A26,'YTD Raw Data'!$B:$Q,7,FALSE)</f>
        <v>162.03601080775201</v>
      </c>
      <c r="E26" s="97">
        <f>VLOOKUP($A26,'YTD Raw Data'!$B:$Q,8,FALSE)</f>
        <v>187.492642783836</v>
      </c>
      <c r="F26" s="74">
        <f>VLOOKUP($A26,'YTD Raw Data'!$B:$Q,9,FALSE)</f>
        <v>89.917554586347805</v>
      </c>
      <c r="G26" s="105">
        <f>VLOOKUP($A26,'YTD Raw Data'!$B:$Q,10,FALSE)</f>
        <v>106.91782093115199</v>
      </c>
      <c r="H26" s="73">
        <f>VLOOKUP($A26,'YTD Raw Data'!$B:$Q,11,FALSE)</f>
        <v>-2.6878481129727998</v>
      </c>
      <c r="I26" s="73">
        <f>VLOOKUP($A26,'YTD Raw Data'!$B:$Q,12,FALSE)</f>
        <v>-13.5774031439905</v>
      </c>
      <c r="J26" s="94">
        <f>VLOOKUP($A26,'YTD Raw Data'!$B:$Q,13,FALSE)</f>
        <v>-15.900311282766801</v>
      </c>
      <c r="K26" s="73">
        <f>VLOOKUP($A26,'YTD Raw Data'!$B:$Q,14,FALSE)</f>
        <v>-15.5389968592189</v>
      </c>
      <c r="L26" s="73">
        <f>VLOOKUP($A26,'YTD Raw Data'!$B:$Q,15,FALSE)</f>
        <v>0.42962635065480498</v>
      </c>
      <c r="M26" s="76">
        <f>VLOOKUP($A26,'YTD Raw Data'!$B:$Q,16,FALSE)</f>
        <v>-2.2697694660768999</v>
      </c>
    </row>
    <row r="27" spans="1:13" ht="16.5" x14ac:dyDescent="0.3">
      <c r="A27" s="87" t="s">
        <v>20</v>
      </c>
      <c r="B27" s="75">
        <f>VLOOKUP($A27,'YTD Raw Data'!$B:$Q,5,FALSE)</f>
        <v>61.701873327386203</v>
      </c>
      <c r="C27" s="94">
        <f>VLOOKUP($A27,'YTD Raw Data'!$B:$Q,6,FALSE)</f>
        <v>63.7187465293824</v>
      </c>
      <c r="D27" s="74">
        <f>VLOOKUP($A27,'YTD Raw Data'!$B:$Q,7,FALSE)</f>
        <v>174.22258232877101</v>
      </c>
      <c r="E27" s="97">
        <f>VLOOKUP($A27,'YTD Raw Data'!$B:$Q,8,FALSE)</f>
        <v>184.97932344714101</v>
      </c>
      <c r="F27" s="74">
        <f>VLOOKUP($A27,'YTD Raw Data'!$B:$Q,9,FALSE)</f>
        <v>107.498597056199</v>
      </c>
      <c r="G27" s="105">
        <f>VLOOKUP($A27,'YTD Raw Data'!$B:$Q,10,FALSE)</f>
        <v>117.86650623905</v>
      </c>
      <c r="H27" s="73">
        <f>VLOOKUP($A27,'YTD Raw Data'!$B:$Q,11,FALSE)</f>
        <v>-3.1652744472400598</v>
      </c>
      <c r="I27" s="73">
        <f>VLOOKUP($A27,'YTD Raw Data'!$B:$Q,12,FALSE)</f>
        <v>-5.8151045846180498</v>
      </c>
      <c r="J27" s="94">
        <f>VLOOKUP($A27,'YTD Raw Data'!$B:$Q,13,FALSE)</f>
        <v>-8.7963150123609104</v>
      </c>
      <c r="K27" s="73">
        <f>VLOOKUP($A27,'YTD Raw Data'!$B:$Q,14,FALSE)</f>
        <v>-8.4300351529728008</v>
      </c>
      <c r="L27" s="73">
        <f>VLOOKUP($A27,'YTD Raw Data'!$B:$Q,15,FALSE)</f>
        <v>0.40160642570281102</v>
      </c>
      <c r="M27" s="76">
        <f>VLOOKUP($A27,'YTD Raw Data'!$B:$Q,16,FALSE)</f>
        <v>-2.7763799671084901</v>
      </c>
    </row>
    <row r="28" spans="1:13" ht="16.5" x14ac:dyDescent="0.3">
      <c r="A28" s="87" t="s">
        <v>22</v>
      </c>
      <c r="B28" s="75">
        <f>VLOOKUP($A28,'YTD Raw Data'!$B:$Q,5,FALSE)</f>
        <v>53.230477822271602</v>
      </c>
      <c r="C28" s="94">
        <f>VLOOKUP($A28,'YTD Raw Data'!$B:$Q,6,FALSE)</f>
        <v>55.103919012194098</v>
      </c>
      <c r="D28" s="74">
        <f>VLOOKUP($A28,'YTD Raw Data'!$B:$Q,7,FALSE)</f>
        <v>130.444599820234</v>
      </c>
      <c r="E28" s="97">
        <f>VLOOKUP($A28,'YTD Raw Data'!$B:$Q,8,FALSE)</f>
        <v>145.13879032171701</v>
      </c>
      <c r="F28" s="74">
        <f>VLOOKUP($A28,'YTD Raw Data'!$B:$Q,9,FALSE)</f>
        <v>69.436283777660705</v>
      </c>
      <c r="G28" s="105">
        <f>VLOOKUP($A28,'YTD Raw Data'!$B:$Q,10,FALSE)</f>
        <v>79.977161474157398</v>
      </c>
      <c r="H28" s="73">
        <f>VLOOKUP($A28,'YTD Raw Data'!$B:$Q,11,FALSE)</f>
        <v>-3.3998329402087601</v>
      </c>
      <c r="I28" s="73">
        <f>VLOOKUP($A28,'YTD Raw Data'!$B:$Q,12,FALSE)</f>
        <v>-10.124233823991201</v>
      </c>
      <c r="J28" s="94">
        <f>VLOOKUP($A28,'YTD Raw Data'!$B:$Q,13,FALSE)</f>
        <v>-13.1798597277082</v>
      </c>
      <c r="K28" s="73">
        <f>VLOOKUP($A28,'YTD Raw Data'!$B:$Q,14,FALSE)</f>
        <v>-13.1093479534993</v>
      </c>
      <c r="L28" s="73">
        <f>VLOOKUP($A28,'YTD Raw Data'!$B:$Q,15,FALSE)</f>
        <v>8.1215918319990699E-2</v>
      </c>
      <c r="M28" s="76">
        <f>VLOOKUP($A28,'YTD Raw Data'!$B:$Q,16,FALSE)</f>
        <v>-3.3213782274325001</v>
      </c>
    </row>
    <row r="29" spans="1:13" ht="16.5" x14ac:dyDescent="0.3">
      <c r="A29" s="87" t="s">
        <v>23</v>
      </c>
      <c r="B29" s="75">
        <f>VLOOKUP($A29,'YTD Raw Data'!$B:$Q,5,FALSE)</f>
        <v>57.802230307332799</v>
      </c>
      <c r="C29" s="94">
        <f>VLOOKUP($A29,'YTD Raw Data'!$B:$Q,6,FALSE)</f>
        <v>59.316745245599101</v>
      </c>
      <c r="D29" s="74">
        <f>VLOOKUP($A29,'YTD Raw Data'!$B:$Q,7,FALSE)</f>
        <v>153.39397471325501</v>
      </c>
      <c r="E29" s="97">
        <f>VLOOKUP($A29,'YTD Raw Data'!$B:$Q,8,FALSE)</f>
        <v>162.42689467288301</v>
      </c>
      <c r="F29" s="74">
        <f>VLOOKUP($A29,'YTD Raw Data'!$B:$Q,9,FALSE)</f>
        <v>88.665138541327707</v>
      </c>
      <c r="G29" s="105">
        <f>VLOOKUP($A29,'YTD Raw Data'!$B:$Q,10,FALSE)</f>
        <v>96.346347323451994</v>
      </c>
      <c r="H29" s="73">
        <f>VLOOKUP($A29,'YTD Raw Data'!$B:$Q,11,FALSE)</f>
        <v>-2.5532670951441299</v>
      </c>
      <c r="I29" s="73">
        <f>VLOOKUP($A29,'YTD Raw Data'!$B:$Q,12,FALSE)</f>
        <v>-5.5612218517258896</v>
      </c>
      <c r="J29" s="94">
        <f>VLOOKUP($A29,'YTD Raw Data'!$B:$Q,13,FALSE)</f>
        <v>-7.9724960992419396</v>
      </c>
      <c r="K29" s="73">
        <f>VLOOKUP($A29,'YTD Raw Data'!$B:$Q,14,FALSE)</f>
        <v>-8.5893451950750599</v>
      </c>
      <c r="L29" s="73">
        <f>VLOOKUP($A29,'YTD Raw Data'!$B:$Q,15,FALSE)</f>
        <v>-0.67028776147001001</v>
      </c>
      <c r="M29" s="76">
        <f>VLOOKUP($A29,'YTD Raw Data'!$B:$Q,16,FALSE)</f>
        <v>-3.2064406197577502</v>
      </c>
    </row>
    <row r="30" spans="1:13" ht="16.5" x14ac:dyDescent="0.3">
      <c r="A30" s="87" t="s">
        <v>21</v>
      </c>
      <c r="B30" s="75">
        <f>VLOOKUP($A30,'YTD Raw Data'!$B:$Q,5,FALSE)</f>
        <v>55.6310970625102</v>
      </c>
      <c r="C30" s="94">
        <f>VLOOKUP($A30,'YTD Raw Data'!$B:$Q,6,FALSE)</f>
        <v>54.597908402452198</v>
      </c>
      <c r="D30" s="74">
        <f>VLOOKUP($A30,'YTD Raw Data'!$B:$Q,7,FALSE)</f>
        <v>137.05624667532001</v>
      </c>
      <c r="E30" s="97">
        <f>VLOOKUP($A30,'YTD Raw Data'!$B:$Q,8,FALSE)</f>
        <v>140.19282872675501</v>
      </c>
      <c r="F30" s="74">
        <f>VLOOKUP($A30,'YTD Raw Data'!$B:$Q,9,FALSE)</f>
        <v>76.245893618180801</v>
      </c>
      <c r="G30" s="105">
        <f>VLOOKUP($A30,'YTD Raw Data'!$B:$Q,10,FALSE)</f>
        <v>76.542352215040594</v>
      </c>
      <c r="H30" s="73">
        <f>VLOOKUP($A30,'YTD Raw Data'!$B:$Q,11,FALSE)</f>
        <v>1.89235941502036</v>
      </c>
      <c r="I30" s="73">
        <f>VLOOKUP($A30,'YTD Raw Data'!$B:$Q,12,FALSE)</f>
        <v>-2.2373341631821799</v>
      </c>
      <c r="J30" s="94">
        <f>VLOOKUP($A30,'YTD Raw Data'!$B:$Q,13,FALSE)</f>
        <v>-0.38731315184426401</v>
      </c>
      <c r="K30" s="73">
        <f>VLOOKUP($A30,'YTD Raw Data'!$B:$Q,14,FALSE)</f>
        <v>1.40604127586394</v>
      </c>
      <c r="L30" s="73">
        <f>VLOOKUP($A30,'YTD Raw Data'!$B:$Q,15,FALSE)</f>
        <v>1.80032733224222</v>
      </c>
      <c r="M30" s="76">
        <f>VLOOKUP($A30,'YTD Raw Data'!$B:$Q,16,FALSE)</f>
        <v>3.7267554110354602</v>
      </c>
    </row>
    <row r="31" spans="1:13" ht="16.5" x14ac:dyDescent="0.3">
      <c r="A31" s="87" t="s">
        <v>24</v>
      </c>
      <c r="B31" s="75">
        <f>VLOOKUP($A31,'YTD Raw Data'!$B:$Q,5,FALSE)</f>
        <v>52.222013588445598</v>
      </c>
      <c r="C31" s="94">
        <f>VLOOKUP($A31,'YTD Raw Data'!$B:$Q,6,FALSE)</f>
        <v>51.986139121583001</v>
      </c>
      <c r="D31" s="74">
        <f>VLOOKUP($A31,'YTD Raw Data'!$B:$Q,7,FALSE)</f>
        <v>94.784253654688598</v>
      </c>
      <c r="E31" s="97">
        <f>VLOOKUP($A31,'YTD Raw Data'!$B:$Q,8,FALSE)</f>
        <v>95.6182401330923</v>
      </c>
      <c r="F31" s="74">
        <f>VLOOKUP($A31,'YTD Raw Data'!$B:$Q,9,FALSE)</f>
        <v>49.498245823258202</v>
      </c>
      <c r="G31" s="105">
        <f>VLOOKUP($A31,'YTD Raw Data'!$B:$Q,10,FALSE)</f>
        <v>49.708231341198797</v>
      </c>
      <c r="H31" s="73">
        <f>VLOOKUP($A31,'YTD Raw Data'!$B:$Q,11,FALSE)</f>
        <v>0.453725686977557</v>
      </c>
      <c r="I31" s="73">
        <f>VLOOKUP($A31,'YTD Raw Data'!$B:$Q,12,FALSE)</f>
        <v>-0.87220437987869603</v>
      </c>
      <c r="J31" s="94">
        <f>VLOOKUP($A31,'YTD Raw Data'!$B:$Q,13,FALSE)</f>
        <v>-0.42243610821559202</v>
      </c>
      <c r="K31" s="73">
        <f>VLOOKUP($A31,'YTD Raw Data'!$B:$Q,14,FALSE)</f>
        <v>-0.55733459169960797</v>
      </c>
      <c r="L31" s="73">
        <f>VLOOKUP($A31,'YTD Raw Data'!$B:$Q,15,FALSE)</f>
        <v>-0.13547076089410701</v>
      </c>
      <c r="M31" s="76">
        <f>VLOOKUP($A31,'YTD Raw Data'!$B:$Q,16,FALSE)</f>
        <v>0.31764026044292898</v>
      </c>
    </row>
    <row r="32" spans="1:13" ht="16.5" x14ac:dyDescent="0.3">
      <c r="A32" s="87" t="s">
        <v>25</v>
      </c>
      <c r="B32" s="75">
        <f>VLOOKUP($A32,'YTD Raw Data'!$B:$Q,5,FALSE)</f>
        <v>61.292963215616297</v>
      </c>
      <c r="C32" s="94">
        <f>VLOOKUP($A32,'YTD Raw Data'!$B:$Q,6,FALSE)</f>
        <v>62.648683309059003</v>
      </c>
      <c r="D32" s="74">
        <f>VLOOKUP($A32,'YTD Raw Data'!$B:$Q,7,FALSE)</f>
        <v>128.83168093126301</v>
      </c>
      <c r="E32" s="97">
        <f>VLOOKUP($A32,'YTD Raw Data'!$B:$Q,8,FALSE)</f>
        <v>129.23990900991899</v>
      </c>
      <c r="F32" s="74">
        <f>VLOOKUP($A32,'YTD Raw Data'!$B:$Q,9,FALSE)</f>
        <v>78.964754803259297</v>
      </c>
      <c r="G32" s="105">
        <f>VLOOKUP($A32,'YTD Raw Data'!$B:$Q,10,FALSE)</f>
        <v>80.967101304540705</v>
      </c>
      <c r="H32" s="73">
        <f>VLOOKUP($A32,'YTD Raw Data'!$B:$Q,11,FALSE)</f>
        <v>-2.1640041287933802</v>
      </c>
      <c r="I32" s="73">
        <f>VLOOKUP($A32,'YTD Raw Data'!$B:$Q,12,FALSE)</f>
        <v>-0.31586843551953497</v>
      </c>
      <c r="J32" s="94">
        <f>VLOOKUP($A32,'YTD Raw Data'!$B:$Q,13,FALSE)</f>
        <v>-2.4730371583267199</v>
      </c>
      <c r="K32" s="73">
        <f>VLOOKUP($A32,'YTD Raw Data'!$B:$Q,14,FALSE)</f>
        <v>1.98337942143338</v>
      </c>
      <c r="L32" s="73">
        <f>VLOOKUP($A32,'YTD Raw Data'!$B:$Q,15,FALSE)</f>
        <v>4.5694200351493803</v>
      </c>
      <c r="M32" s="76">
        <f>VLOOKUP($A32,'YTD Raw Data'!$B:$Q,16,FALSE)</f>
        <v>2.3065334681334502</v>
      </c>
    </row>
    <row r="33" spans="1:13" ht="16.5" x14ac:dyDescent="0.3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ht="16.5" x14ac:dyDescent="0.3">
      <c r="A34" s="85" t="s">
        <v>15</v>
      </c>
      <c r="B34" s="75">
        <f>VLOOKUP($A34,'YTD Raw Data'!$B:$Q,5,FALSE)</f>
        <v>50.230402168117998</v>
      </c>
      <c r="C34" s="94">
        <f>VLOOKUP($A34,'YTD Raw Data'!$B:$Q,6,FALSE)</f>
        <v>47.608343030813799</v>
      </c>
      <c r="D34" s="74">
        <f>VLOOKUP($A34,'YTD Raw Data'!$B:$Q,7,FALSE)</f>
        <v>102.49377944126201</v>
      </c>
      <c r="E34" s="97">
        <f>VLOOKUP($A34,'YTD Raw Data'!$B:$Q,8,FALSE)</f>
        <v>100.505176962449</v>
      </c>
      <c r="F34" s="74">
        <f>VLOOKUP($A34,'YTD Raw Data'!$B:$Q,9,FALSE)</f>
        <v>51.483037610650001</v>
      </c>
      <c r="G34" s="105">
        <f>VLOOKUP($A34,'YTD Raw Data'!$B:$Q,10,FALSE)</f>
        <v>47.848849412009301</v>
      </c>
      <c r="H34" s="73">
        <f>VLOOKUP($A34,'YTD Raw Data'!$B:$Q,11,FALSE)</f>
        <v>5.5075622682501004</v>
      </c>
      <c r="I34" s="73">
        <f>VLOOKUP($A34,'YTD Raw Data'!$B:$Q,12,FALSE)</f>
        <v>1.97860701201126</v>
      </c>
      <c r="J34" s="94">
        <f>VLOOKUP($A34,'YTD Raw Data'!$B:$Q,13,FALSE)</f>
        <v>7.5951422934918398</v>
      </c>
      <c r="K34" s="73">
        <f>VLOOKUP($A34,'YTD Raw Data'!$B:$Q,14,FALSE)</f>
        <v>6.0819956305569702</v>
      </c>
      <c r="L34" s="73">
        <f>VLOOKUP($A34,'YTD Raw Data'!$B:$Q,15,FALSE)</f>
        <v>-1.4063336231364401</v>
      </c>
      <c r="M34" s="76">
        <f>VLOOKUP($A34,'YTD Raw Data'!$B:$Q,16,FALSE)</f>
        <v>4.0237739451200696</v>
      </c>
    </row>
    <row r="35" spans="1:13" ht="16.5" x14ac:dyDescent="0.3">
      <c r="A35" s="87" t="s">
        <v>30</v>
      </c>
      <c r="B35" s="75">
        <f>VLOOKUP($A35,'YTD Raw Data'!$B:$Q,5,FALSE)</f>
        <v>62.159275323832198</v>
      </c>
      <c r="C35" s="94">
        <f>VLOOKUP($A35,'YTD Raw Data'!$B:$Q,6,FALSE)</f>
        <v>58.464040138600701</v>
      </c>
      <c r="D35" s="74">
        <f>VLOOKUP($A35,'YTD Raw Data'!$B:$Q,7,FALSE)</f>
        <v>88.733605538677693</v>
      </c>
      <c r="E35" s="97">
        <f>VLOOKUP($A35,'YTD Raw Data'!$B:$Q,8,FALSE)</f>
        <v>86.679901155741007</v>
      </c>
      <c r="F35" s="74">
        <f>VLOOKUP($A35,'YTD Raw Data'!$B:$Q,9,FALSE)</f>
        <v>55.156166171549899</v>
      </c>
      <c r="G35" s="105">
        <f>VLOOKUP($A35,'YTD Raw Data'!$B:$Q,10,FALSE)</f>
        <v>50.676572203791899</v>
      </c>
      <c r="H35" s="73">
        <f>VLOOKUP($A35,'YTD Raw Data'!$B:$Q,11,FALSE)</f>
        <v>6.32052656038005</v>
      </c>
      <c r="I35" s="73">
        <f>VLOOKUP($A35,'YTD Raw Data'!$B:$Q,12,FALSE)</f>
        <v>2.3692970983511401</v>
      </c>
      <c r="J35" s="94">
        <f>VLOOKUP($A35,'YTD Raw Data'!$B:$Q,13,FALSE)</f>
        <v>8.8395757111268001</v>
      </c>
      <c r="K35" s="73">
        <f>VLOOKUP($A35,'YTD Raw Data'!$B:$Q,14,FALSE)</f>
        <v>4.6793952087325899</v>
      </c>
      <c r="L35" s="73">
        <f>VLOOKUP($A35,'YTD Raw Data'!$B:$Q,15,FALSE)</f>
        <v>-3.82230496141938</v>
      </c>
      <c r="M35" s="76">
        <f>VLOOKUP($A35,'YTD Raw Data'!$B:$Q,16,FALSE)</f>
        <v>2.2566317986554298</v>
      </c>
    </row>
    <row r="36" spans="1:13" ht="16.5" x14ac:dyDescent="0.3">
      <c r="A36" s="87" t="s">
        <v>29</v>
      </c>
      <c r="B36" s="75">
        <f>VLOOKUP($A36,'YTD Raw Data'!$B:$Q,5,FALSE)</f>
        <v>58.615490737091001</v>
      </c>
      <c r="C36" s="94">
        <f>VLOOKUP($A36,'YTD Raw Data'!$B:$Q,6,FALSE)</f>
        <v>55.608277727293398</v>
      </c>
      <c r="D36" s="74">
        <f>VLOOKUP($A36,'YTD Raw Data'!$B:$Q,7,FALSE)</f>
        <v>87.3703595157439</v>
      </c>
      <c r="E36" s="97">
        <f>VLOOKUP($A36,'YTD Raw Data'!$B:$Q,8,FALSE)</f>
        <v>86.507507671412398</v>
      </c>
      <c r="F36" s="74">
        <f>VLOOKUP($A36,'YTD Raw Data'!$B:$Q,9,FALSE)</f>
        <v>51.212564988914004</v>
      </c>
      <c r="G36" s="105">
        <f>VLOOKUP($A36,'YTD Raw Data'!$B:$Q,10,FALSE)</f>
        <v>48.1053351208786</v>
      </c>
      <c r="H36" s="73">
        <f>VLOOKUP($A36,'YTD Raw Data'!$B:$Q,11,FALSE)</f>
        <v>5.4078513715982703</v>
      </c>
      <c r="I36" s="73">
        <f>VLOOKUP($A36,'YTD Raw Data'!$B:$Q,12,FALSE)</f>
        <v>0.99743001221233996</v>
      </c>
      <c r="J36" s="94">
        <f>VLOOKUP($A36,'YTD Raw Data'!$B:$Q,13,FALSE)</f>
        <v>6.4592209164067702</v>
      </c>
      <c r="K36" s="73">
        <f>VLOOKUP($A36,'YTD Raw Data'!$B:$Q,14,FALSE)</f>
        <v>3.6128787529889101</v>
      </c>
      <c r="L36" s="73">
        <f>VLOOKUP($A36,'YTD Raw Data'!$B:$Q,15,FALSE)</f>
        <v>-2.6736454944122201</v>
      </c>
      <c r="M36" s="76">
        <f>VLOOKUP($A36,'YTD Raw Data'!$B:$Q,16,FALSE)</f>
        <v>2.5896191026448001</v>
      </c>
    </row>
    <row r="37" spans="1:13" ht="16.5" x14ac:dyDescent="0.3">
      <c r="A37" s="87" t="s">
        <v>28</v>
      </c>
      <c r="B37" s="75">
        <f>VLOOKUP($A37,'YTD Raw Data'!$B:$Q,5,FALSE)</f>
        <v>55.946505240606697</v>
      </c>
      <c r="C37" s="94">
        <f>VLOOKUP($A37,'YTD Raw Data'!$B:$Q,6,FALSE)</f>
        <v>55.657649725446298</v>
      </c>
      <c r="D37" s="74">
        <f>VLOOKUP($A37,'YTD Raw Data'!$B:$Q,7,FALSE)</f>
        <v>108.68683142163999</v>
      </c>
      <c r="E37" s="97">
        <f>VLOOKUP($A37,'YTD Raw Data'!$B:$Q,8,FALSE)</f>
        <v>104.866725679943</v>
      </c>
      <c r="F37" s="74">
        <f>VLOOKUP($A37,'YTD Raw Data'!$B:$Q,9,FALSE)</f>
        <v>60.806483837157302</v>
      </c>
      <c r="G37" s="105">
        <f>VLOOKUP($A37,'YTD Raw Data'!$B:$Q,10,FALSE)</f>
        <v>58.366354857487899</v>
      </c>
      <c r="H37" s="73">
        <f>VLOOKUP($A37,'YTD Raw Data'!$B:$Q,11,FALSE)</f>
        <v>0.51898618893415105</v>
      </c>
      <c r="I37" s="73">
        <f>VLOOKUP($A37,'YTD Raw Data'!$B:$Q,12,FALSE)</f>
        <v>3.64281969988774</v>
      </c>
      <c r="J37" s="94">
        <f>VLOOKUP($A37,'YTD Raw Data'!$B:$Q,13,FALSE)</f>
        <v>4.1807116199520804</v>
      </c>
      <c r="K37" s="73">
        <f>VLOOKUP($A37,'YTD Raw Data'!$B:$Q,14,FALSE)</f>
        <v>6.17363853581287</v>
      </c>
      <c r="L37" s="73">
        <f>VLOOKUP($A37,'YTD Raw Data'!$B:$Q,15,FALSE)</f>
        <v>1.9129519129519099</v>
      </c>
      <c r="M37" s="76">
        <f>VLOOKUP($A37,'YTD Raw Data'!$B:$Q,16,FALSE)</f>
        <v>2.4418660581152301</v>
      </c>
    </row>
    <row r="38" spans="1:13" ht="16.5" x14ac:dyDescent="0.3">
      <c r="A38" s="87" t="s">
        <v>27</v>
      </c>
      <c r="B38" s="75">
        <f>VLOOKUP($A38,'YTD Raw Data'!$B:$Q,5,FALSE)</f>
        <v>45.941907302217999</v>
      </c>
      <c r="C38" s="94">
        <f>VLOOKUP($A38,'YTD Raw Data'!$B:$Q,6,FALSE)</f>
        <v>42.894497960953203</v>
      </c>
      <c r="D38" s="74">
        <f>VLOOKUP($A38,'YTD Raw Data'!$B:$Q,7,FALSE)</f>
        <v>112.027516478279</v>
      </c>
      <c r="E38" s="97">
        <f>VLOOKUP($A38,'YTD Raw Data'!$B:$Q,8,FALSE)</f>
        <v>109.53852202589999</v>
      </c>
      <c r="F38" s="74">
        <f>VLOOKUP($A38,'YTD Raw Data'!$B:$Q,9,FALSE)</f>
        <v>51.467577773428197</v>
      </c>
      <c r="G38" s="105">
        <f>VLOOKUP($A38,'YTD Raw Data'!$B:$Q,10,FALSE)</f>
        <v>46.985999096858102</v>
      </c>
      <c r="H38" s="73">
        <f>VLOOKUP($A38,'YTD Raw Data'!$B:$Q,11,FALSE)</f>
        <v>7.1044294399688903</v>
      </c>
      <c r="I38" s="73">
        <f>VLOOKUP($A38,'YTD Raw Data'!$B:$Q,12,FALSE)</f>
        <v>2.2722549166681998</v>
      </c>
      <c r="J38" s="94">
        <f>VLOOKUP($A38,'YTD Raw Data'!$B:$Q,13,FALSE)</f>
        <v>9.5381151038880194</v>
      </c>
      <c r="K38" s="73">
        <f>VLOOKUP($A38,'YTD Raw Data'!$B:$Q,14,FALSE)</f>
        <v>9.9426740354183192</v>
      </c>
      <c r="L38" s="73">
        <f>VLOOKUP($A38,'YTD Raw Data'!$B:$Q,15,FALSE)</f>
        <v>0.36933165332140999</v>
      </c>
      <c r="M38" s="76">
        <f>VLOOKUP($A38,'YTD Raw Data'!$B:$Q,16,FALSE)</f>
        <v>7.4999999999999902</v>
      </c>
    </row>
    <row r="39" spans="1:13" ht="16.5" x14ac:dyDescent="0.3">
      <c r="A39" s="87" t="s">
        <v>26</v>
      </c>
      <c r="B39" s="75">
        <f>VLOOKUP($A39,'YTD Raw Data'!$B:$Q,5,FALSE)</f>
        <v>36.178373841391299</v>
      </c>
      <c r="C39" s="94">
        <f>VLOOKUP($A39,'YTD Raw Data'!$B:$Q,6,FALSE)</f>
        <v>33.724228008371298</v>
      </c>
      <c r="D39" s="74">
        <f>VLOOKUP($A39,'YTD Raw Data'!$B:$Q,7,FALSE)</f>
        <v>115.37405490694999</v>
      </c>
      <c r="E39" s="97">
        <f>VLOOKUP($A39,'YTD Raw Data'!$B:$Q,8,FALSE)</f>
        <v>116.09096404797</v>
      </c>
      <c r="F39" s="74">
        <f>VLOOKUP($A39,'YTD Raw Data'!$B:$Q,9,FALSE)</f>
        <v>41.7404569002084</v>
      </c>
      <c r="G39" s="105">
        <f>VLOOKUP($A39,'YTD Raw Data'!$B:$Q,10,FALSE)</f>
        <v>39.150781412653899</v>
      </c>
      <c r="H39" s="73">
        <f>VLOOKUP($A39,'YTD Raw Data'!$B:$Q,11,FALSE)</f>
        <v>7.2771001085948699</v>
      </c>
      <c r="I39" s="73">
        <f>VLOOKUP($A39,'YTD Raw Data'!$B:$Q,12,FALSE)</f>
        <v>-0.61754086280488896</v>
      </c>
      <c r="J39" s="94">
        <f>VLOOKUP($A39,'YTD Raw Data'!$B:$Q,13,FALSE)</f>
        <v>6.6146201789921903</v>
      </c>
      <c r="K39" s="73">
        <f>VLOOKUP($A39,'YTD Raw Data'!$B:$Q,14,FALSE)</f>
        <v>2.69031910177545</v>
      </c>
      <c r="L39" s="73">
        <f>VLOOKUP($A39,'YTD Raw Data'!$B:$Q,15,FALSE)</f>
        <v>-3.6808282678570201</v>
      </c>
      <c r="M39" s="76">
        <f>VLOOKUP($A39,'YTD Raw Data'!$B:$Q,16,FALSE)</f>
        <v>3.3284142828604302</v>
      </c>
    </row>
    <row r="40" spans="1:13" ht="16.5" x14ac:dyDescent="0.3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ht="16.5" x14ac:dyDescent="0.3">
      <c r="A41" s="85" t="s">
        <v>17</v>
      </c>
      <c r="B41" s="75">
        <f>VLOOKUP($A41,'YTD Raw Data'!$B:$Q,5,FALSE)</f>
        <v>45.0673840272188</v>
      </c>
      <c r="C41" s="94">
        <f>VLOOKUP($A41,'YTD Raw Data'!$B:$Q,6,FALSE)</f>
        <v>46.733235765237303</v>
      </c>
      <c r="D41" s="74">
        <f>VLOOKUP($A41,'YTD Raw Data'!$B:$Q,7,FALSE)</f>
        <v>105.71508091091</v>
      </c>
      <c r="E41" s="97">
        <f>VLOOKUP($A41,'YTD Raw Data'!$B:$Q,8,FALSE)</f>
        <v>105.51312412924</v>
      </c>
      <c r="F41" s="74">
        <f>VLOOKUP($A41,'YTD Raw Data'!$B:$Q,9,FALSE)</f>
        <v>47.643021488805097</v>
      </c>
      <c r="G41" s="105">
        <f>VLOOKUP($A41,'YTD Raw Data'!$B:$Q,10,FALSE)</f>
        <v>49.309697062585698</v>
      </c>
      <c r="H41" s="73">
        <f>VLOOKUP($A41,'YTD Raw Data'!$B:$Q,11,FALSE)</f>
        <v>-3.5645974663231699</v>
      </c>
      <c r="I41" s="73">
        <f>VLOOKUP($A41,'YTD Raw Data'!$B:$Q,12,FALSE)</f>
        <v>0.19140441848932799</v>
      </c>
      <c r="J41" s="94">
        <f>VLOOKUP($A41,'YTD Raw Data'!$B:$Q,13,FALSE)</f>
        <v>-3.3800158448857398</v>
      </c>
      <c r="K41" s="73">
        <f>VLOOKUP($A41,'YTD Raw Data'!$B:$Q,14,FALSE)</f>
        <v>-2.6097460148788501</v>
      </c>
      <c r="L41" s="73">
        <f>VLOOKUP($A41,'YTD Raw Data'!$B:$Q,15,FALSE)</f>
        <v>0.79721585212671497</v>
      </c>
      <c r="M41" s="76">
        <f>VLOOKUP($A41,'YTD Raw Data'!$B:$Q,16,FALSE)</f>
        <v>-2.7957991502624902</v>
      </c>
    </row>
    <row r="42" spans="1:13" ht="16.5" x14ac:dyDescent="0.3">
      <c r="A42" s="87" t="s">
        <v>46</v>
      </c>
      <c r="B42" s="75">
        <f>VLOOKUP($A42,'YTD Raw Data'!$B:$Q,5,FALSE)</f>
        <v>39.648250846740403</v>
      </c>
      <c r="C42" s="94">
        <f>VLOOKUP($A42,'YTD Raw Data'!$B:$Q,6,FALSE)</f>
        <v>41.912944768465898</v>
      </c>
      <c r="D42" s="74">
        <f>VLOOKUP($A42,'YTD Raw Data'!$B:$Q,7,FALSE)</f>
        <v>104.140659117528</v>
      </c>
      <c r="E42" s="97">
        <f>VLOOKUP($A42,'YTD Raw Data'!$B:$Q,8,FALSE)</f>
        <v>102.50016449812099</v>
      </c>
      <c r="F42" s="74">
        <f>VLOOKUP($A42,'YTD Raw Data'!$B:$Q,9,FALSE)</f>
        <v>41.289949760366603</v>
      </c>
      <c r="G42" s="105">
        <f>VLOOKUP($A42,'YTD Raw Data'!$B:$Q,10,FALSE)</f>
        <v>42.960837333684402</v>
      </c>
      <c r="H42" s="73">
        <f>VLOOKUP($A42,'YTD Raw Data'!$B:$Q,11,FALSE)</f>
        <v>-5.4033280988393297</v>
      </c>
      <c r="I42" s="73">
        <f>VLOOKUP($A42,'YTD Raw Data'!$B:$Q,12,FALSE)</f>
        <v>1.60047998697329</v>
      </c>
      <c r="J42" s="94">
        <f>VLOOKUP($A42,'YTD Raw Data'!$B:$Q,13,FALSE)</f>
        <v>-3.8893272967184598</v>
      </c>
      <c r="K42" s="73">
        <f>VLOOKUP($A42,'YTD Raw Data'!$B:$Q,14,FALSE)</f>
        <v>-4.6258462036405303</v>
      </c>
      <c r="L42" s="73">
        <f>VLOOKUP($A42,'YTD Raw Data'!$B:$Q,15,FALSE)</f>
        <v>-0.766323745538526</v>
      </c>
      <c r="M42" s="76">
        <f>VLOOKUP($A42,'YTD Raw Data'!$B:$Q,16,FALSE)</f>
        <v>-6.1282448581070996</v>
      </c>
    </row>
    <row r="43" spans="1:13" ht="16.5" x14ac:dyDescent="0.3">
      <c r="A43" s="87" t="s">
        <v>82</v>
      </c>
      <c r="B43" s="75">
        <f>VLOOKUP($A43,'YTD Raw Data'!$B:$Q,5,FALSE)</f>
        <v>39.806439773727597</v>
      </c>
      <c r="C43" s="94">
        <f>VLOOKUP($A43,'YTD Raw Data'!$B:$Q,6,FALSE)</f>
        <v>39.850309507419396</v>
      </c>
      <c r="D43" s="74">
        <f>VLOOKUP($A43,'YTD Raw Data'!$B:$Q,7,FALSE)</f>
        <v>91.000416836479005</v>
      </c>
      <c r="E43" s="97">
        <f>VLOOKUP($A43,'YTD Raw Data'!$B:$Q,8,FALSE)</f>
        <v>91.500118252030802</v>
      </c>
      <c r="F43" s="74">
        <f>VLOOKUP($A43,'YTD Raw Data'!$B:$Q,9,FALSE)</f>
        <v>36.224026121854102</v>
      </c>
      <c r="G43" s="105">
        <f>VLOOKUP($A43,'YTD Raw Data'!$B:$Q,10,FALSE)</f>
        <v>36.463080323089002</v>
      </c>
      <c r="H43" s="73">
        <f>VLOOKUP($A43,'YTD Raw Data'!$B:$Q,11,FALSE)</f>
        <v>-0.11008630606400301</v>
      </c>
      <c r="I43" s="73">
        <f>VLOOKUP($A43,'YTD Raw Data'!$B:$Q,12,FALSE)</f>
        <v>-0.54612105983891901</v>
      </c>
      <c r="J43" s="94">
        <f>VLOOKUP($A43,'YTD Raw Data'!$B:$Q,13,FALSE)</f>
        <v>-0.65560616140150796</v>
      </c>
      <c r="K43" s="73">
        <f>VLOOKUP($A43,'YTD Raw Data'!$B:$Q,14,FALSE)</f>
        <v>-0.71792034916290004</v>
      </c>
      <c r="L43" s="73">
        <f>VLOOKUP($A43,'YTD Raw Data'!$B:$Q,15,FALSE)</f>
        <v>-6.2725419476242703E-2</v>
      </c>
      <c r="M43" s="76">
        <f>VLOOKUP($A43,'YTD Raw Data'!$B:$Q,16,FALSE)</f>
        <v>-0.172742673442981</v>
      </c>
    </row>
    <row r="44" spans="1:13" ht="16.5" x14ac:dyDescent="0.3">
      <c r="A44" s="87" t="s">
        <v>37</v>
      </c>
      <c r="B44" s="75">
        <f>VLOOKUP($A44,'YTD Raw Data'!$B:$Q,5,FALSE)</f>
        <v>47.894711801508102</v>
      </c>
      <c r="C44" s="94">
        <f>VLOOKUP($A44,'YTD Raw Data'!$B:$Q,6,FALSE)</f>
        <v>46.519969419607101</v>
      </c>
      <c r="D44" s="74">
        <f>VLOOKUP($A44,'YTD Raw Data'!$B:$Q,7,FALSE)</f>
        <v>99.237359189907295</v>
      </c>
      <c r="E44" s="97">
        <f>VLOOKUP($A44,'YTD Raw Data'!$B:$Q,8,FALSE)</f>
        <v>95.811767533403895</v>
      </c>
      <c r="F44" s="74">
        <f>VLOOKUP($A44,'YTD Raw Data'!$B:$Q,9,FALSE)</f>
        <v>47.529447183433597</v>
      </c>
      <c r="G44" s="105">
        <f>VLOOKUP($A44,'YTD Raw Data'!$B:$Q,10,FALSE)</f>
        <v>44.571604956924503</v>
      </c>
      <c r="H44" s="73">
        <f>VLOOKUP($A44,'YTD Raw Data'!$B:$Q,11,FALSE)</f>
        <v>2.9551661341412299</v>
      </c>
      <c r="I44" s="73">
        <f>VLOOKUP($A44,'YTD Raw Data'!$B:$Q,12,FALSE)</f>
        <v>3.5753349976652302</v>
      </c>
      <c r="J44" s="94">
        <f>VLOOKUP($A44,'YTD Raw Data'!$B:$Q,13,FALSE)</f>
        <v>6.6361582208395697</v>
      </c>
      <c r="K44" s="103">
        <f>VLOOKUP($A44,'YTD Raw Data'!$B:$Q,14,FALSE)</f>
        <v>8.3649264198139903</v>
      </c>
      <c r="L44" s="73">
        <f>VLOOKUP($A44,'YTD Raw Data'!$B:$Q,15,FALSE)</f>
        <v>1.6211838721667</v>
      </c>
      <c r="M44" s="76">
        <f>VLOOKUP($A44,'YTD Raw Data'!$B:$Q,16,FALSE)</f>
        <v>4.6242586830703596</v>
      </c>
    </row>
    <row r="45" spans="1:13" ht="16.5" x14ac:dyDescent="0.3">
      <c r="A45" s="87" t="s">
        <v>35</v>
      </c>
      <c r="B45" s="75">
        <f>VLOOKUP($A45,'YTD Raw Data'!$B:$Q,5,FALSE)</f>
        <v>51.619974513545401</v>
      </c>
      <c r="C45" s="94">
        <f>VLOOKUP($A45,'YTD Raw Data'!$B:$Q,6,FALSE)</f>
        <v>50.676250668514399</v>
      </c>
      <c r="D45" s="74">
        <f>VLOOKUP($A45,'YTD Raw Data'!$B:$Q,7,FALSE)</f>
        <v>132.55938609618801</v>
      </c>
      <c r="E45" s="97">
        <f>VLOOKUP($A45,'YTD Raw Data'!$B:$Q,8,FALSE)</f>
        <v>136.748238163824</v>
      </c>
      <c r="F45" s="74">
        <f>VLOOKUP($A45,'YTD Raw Data'!$B:$Q,9,FALSE)</f>
        <v>68.427121318164694</v>
      </c>
      <c r="G45" s="105">
        <f>VLOOKUP($A45,'YTD Raw Data'!$B:$Q,10,FALSE)</f>
        <v>69.298879956676899</v>
      </c>
      <c r="H45" s="73">
        <f>VLOOKUP($A45,'YTD Raw Data'!$B:$Q,11,FALSE)</f>
        <v>1.86226059067428</v>
      </c>
      <c r="I45" s="73">
        <f>VLOOKUP($A45,'YTD Raw Data'!$B:$Q,12,FALSE)</f>
        <v>-3.0631854010566499</v>
      </c>
      <c r="J45" s="94">
        <f>VLOOKUP($A45,'YTD Raw Data'!$B:$Q,13,FALSE)</f>
        <v>-1.2579693049255301</v>
      </c>
      <c r="K45" s="73">
        <f>VLOOKUP($A45,'YTD Raw Data'!$B:$Q,14,FALSE)</f>
        <v>0.60360896775397499</v>
      </c>
      <c r="L45" s="73">
        <f>VLOOKUP($A45,'YTD Raw Data'!$B:$Q,15,FALSE)</f>
        <v>1.88529470132962</v>
      </c>
      <c r="M45" s="76">
        <f>VLOOKUP($A45,'YTD Raw Data'!$B:$Q,16,FALSE)</f>
        <v>3.7826643922448402</v>
      </c>
    </row>
    <row r="46" spans="1:13" ht="16.5" x14ac:dyDescent="0.3">
      <c r="A46" s="87" t="s">
        <v>34</v>
      </c>
      <c r="B46" s="75">
        <f>VLOOKUP($A46,'YTD Raw Data'!$B:$Q,5,FALSE)</f>
        <v>49.5428952867425</v>
      </c>
      <c r="C46" s="94">
        <f>VLOOKUP($A46,'YTD Raw Data'!$B:$Q,6,FALSE)</f>
        <v>52.098814049649299</v>
      </c>
      <c r="D46" s="74">
        <f>VLOOKUP($A46,'YTD Raw Data'!$B:$Q,7,FALSE)</f>
        <v>100.171449459594</v>
      </c>
      <c r="E46" s="97">
        <f>VLOOKUP($A46,'YTD Raw Data'!$B:$Q,8,FALSE)</f>
        <v>100.866594315816</v>
      </c>
      <c r="F46" s="74">
        <f>VLOOKUP($A46,'YTD Raw Data'!$B:$Q,9,FALSE)</f>
        <v>49.6278363129788</v>
      </c>
      <c r="G46" s="105">
        <f>VLOOKUP($A46,'YTD Raw Data'!$B:$Q,10,FALSE)</f>
        <v>52.550299410811299</v>
      </c>
      <c r="H46" s="73">
        <f>VLOOKUP($A46,'YTD Raw Data'!$B:$Q,11,FALSE)</f>
        <v>-4.9059058435976999</v>
      </c>
      <c r="I46" s="73">
        <f>VLOOKUP($A46,'YTD Raw Data'!$B:$Q,12,FALSE)</f>
        <v>-0.68917252628342596</v>
      </c>
      <c r="J46" s="94">
        <f>VLOOKUP($A46,'YTD Raw Data'!$B:$Q,13,FALSE)</f>
        <v>-5.5612682146417196</v>
      </c>
      <c r="K46" s="73">
        <f>VLOOKUP($A46,'YTD Raw Data'!$B:$Q,14,FALSE)</f>
        <v>-1.42886744327568</v>
      </c>
      <c r="L46" s="73">
        <f>VLOOKUP($A46,'YTD Raw Data'!$B:$Q,15,FALSE)</f>
        <v>4.3757478454477896</v>
      </c>
      <c r="M46" s="76">
        <f>VLOOKUP($A46,'YTD Raw Data'!$B:$Q,16,FALSE)</f>
        <v>-0.74482806740083396</v>
      </c>
    </row>
    <row r="47" spans="1:13" ht="16.5" x14ac:dyDescent="0.3">
      <c r="A47" s="87" t="s">
        <v>39</v>
      </c>
      <c r="B47" s="75">
        <f>VLOOKUP($A47,'YTD Raw Data'!$B:$Q,5,FALSE)</f>
        <v>50.566312731900801</v>
      </c>
      <c r="C47" s="94">
        <f>VLOOKUP($A47,'YTD Raw Data'!$B:$Q,6,FALSE)</f>
        <v>50.127441799908802</v>
      </c>
      <c r="D47" s="74">
        <f>VLOOKUP($A47,'YTD Raw Data'!$B:$Q,7,FALSE)</f>
        <v>112.80899606219199</v>
      </c>
      <c r="E47" s="97">
        <f>VLOOKUP($A47,'YTD Raw Data'!$B:$Q,8,FALSE)</f>
        <v>107.29657835850701</v>
      </c>
      <c r="F47" s="74">
        <f>VLOOKUP($A47,'YTD Raw Data'!$B:$Q,9,FALSE)</f>
        <v>57.043349738526203</v>
      </c>
      <c r="G47" s="105">
        <f>VLOOKUP($A47,'YTD Raw Data'!$B:$Q,10,FALSE)</f>
        <v>53.785029869954201</v>
      </c>
      <c r="H47" s="73">
        <f>VLOOKUP($A47,'YTD Raw Data'!$B:$Q,11,FALSE)</f>
        <v>0.87551033173363502</v>
      </c>
      <c r="I47" s="73">
        <f>VLOOKUP($A47,'YTD Raw Data'!$B:$Q,12,FALSE)</f>
        <v>5.1375521829478501</v>
      </c>
      <c r="J47" s="94">
        <f>VLOOKUP($A47,'YTD Raw Data'!$B:$Q,13,FALSE)</f>
        <v>6.0580423148414004</v>
      </c>
      <c r="K47" s="73">
        <f>VLOOKUP($A47,'YTD Raw Data'!$B:$Q,14,FALSE)</f>
        <v>3.48650694967451</v>
      </c>
      <c r="L47" s="73">
        <f>VLOOKUP($A47,'YTD Raw Data'!$B:$Q,15,FALSE)</f>
        <v>-2.4246490968908199</v>
      </c>
      <c r="M47" s="76">
        <f>VLOOKUP($A47,'YTD Raw Data'!$B:$Q,16,FALSE)</f>
        <v>-1.57036681850875</v>
      </c>
    </row>
    <row r="48" spans="1:13" ht="16.5" x14ac:dyDescent="0.3">
      <c r="A48" s="87" t="s">
        <v>38</v>
      </c>
      <c r="B48" s="75">
        <f>VLOOKUP($A48,'YTD Raw Data'!$B:$Q,5,FALSE)</f>
        <v>41.791224083213997</v>
      </c>
      <c r="C48" s="94">
        <f>VLOOKUP($A48,'YTD Raw Data'!$B:$Q,6,FALSE)</f>
        <v>45.455007057915502</v>
      </c>
      <c r="D48" s="74">
        <f>VLOOKUP($A48,'YTD Raw Data'!$B:$Q,7,FALSE)</f>
        <v>97.478522502235805</v>
      </c>
      <c r="E48" s="97">
        <f>VLOOKUP($A48,'YTD Raw Data'!$B:$Q,8,FALSE)</f>
        <v>98.778971403038398</v>
      </c>
      <c r="F48" s="74">
        <f>VLOOKUP($A48,'YTD Raw Data'!$B:$Q,9,FALSE)</f>
        <v>40.737467771915497</v>
      </c>
      <c r="G48" s="105">
        <f>VLOOKUP($A48,'YTD Raw Data'!$B:$Q,10,FALSE)</f>
        <v>44.899988422987398</v>
      </c>
      <c r="H48" s="73">
        <f>VLOOKUP($A48,'YTD Raw Data'!$B:$Q,11,FALSE)</f>
        <v>-8.0602406903894295</v>
      </c>
      <c r="I48" s="73">
        <f>VLOOKUP($A48,'YTD Raw Data'!$B:$Q,12,FALSE)</f>
        <v>-1.31652403576514</v>
      </c>
      <c r="J48" s="94">
        <f>VLOOKUP($A48,'YTD Raw Data'!$B:$Q,13,FALSE)</f>
        <v>-9.2706497201250695</v>
      </c>
      <c r="K48" s="73">
        <f>VLOOKUP($A48,'YTD Raw Data'!$B:$Q,14,FALSE)</f>
        <v>-7.9659736226313598</v>
      </c>
      <c r="L48" s="73">
        <f>VLOOKUP($A48,'YTD Raw Data'!$B:$Q,15,FALSE)</f>
        <v>1.43798681845416</v>
      </c>
      <c r="M48" s="76">
        <f>VLOOKUP($A48,'YTD Raw Data'!$B:$Q,16,FALSE)</f>
        <v>-6.7381590705987398</v>
      </c>
    </row>
    <row r="49" spans="1:13" ht="16.5" x14ac:dyDescent="0.3">
      <c r="A49" s="87" t="s">
        <v>81</v>
      </c>
      <c r="B49" s="75">
        <f>VLOOKUP($A49,'YTD Raw Data'!$B:$Q,5,FALSE)</f>
        <v>47.1096439518981</v>
      </c>
      <c r="C49" s="94">
        <f>VLOOKUP($A49,'YTD Raw Data'!$B:$Q,6,FALSE)</f>
        <v>56.780133664817001</v>
      </c>
      <c r="D49" s="74">
        <f>VLOOKUP($A49,'YTD Raw Data'!$B:$Q,7,FALSE)</f>
        <v>112.475856390646</v>
      </c>
      <c r="E49" s="97">
        <f>VLOOKUP($A49,'YTD Raw Data'!$B:$Q,8,FALSE)</f>
        <v>114.86320314320901</v>
      </c>
      <c r="F49" s="74">
        <f>VLOOKUP($A49,'YTD Raw Data'!$B:$Q,9,FALSE)</f>
        <v>52.9869754774817</v>
      </c>
      <c r="G49" s="105">
        <f>VLOOKUP($A49,'YTD Raw Data'!$B:$Q,10,FALSE)</f>
        <v>65.219480276404397</v>
      </c>
      <c r="H49" s="73">
        <f>VLOOKUP($A49,'YTD Raw Data'!$B:$Q,11,FALSE)</f>
        <v>-17.031466974004399</v>
      </c>
      <c r="I49" s="73">
        <f>VLOOKUP($A49,'YTD Raw Data'!$B:$Q,12,FALSE)</f>
        <v>-2.0784260644258401</v>
      </c>
      <c r="J49" s="94">
        <f>VLOOKUP($A49,'YTD Raw Data'!$B:$Q,13,FALSE)</f>
        <v>-18.7559065896885</v>
      </c>
      <c r="K49" s="73">
        <f>VLOOKUP($A49,'YTD Raw Data'!$B:$Q,14,FALSE)</f>
        <v>-18.573123315452001</v>
      </c>
      <c r="L49" s="73">
        <f>VLOOKUP($A49,'YTD Raw Data'!$B:$Q,15,FALSE)</f>
        <v>0.22498038511348201</v>
      </c>
      <c r="M49" s="76">
        <f>VLOOKUP($A49,'YTD Raw Data'!$B:$Q,16,FALSE)</f>
        <v>-16.844804048879499</v>
      </c>
    </row>
    <row r="50" spans="1:13" ht="16.5" x14ac:dyDescent="0.3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ht="16.5" x14ac:dyDescent="0.3">
      <c r="A51" s="85" t="s">
        <v>47</v>
      </c>
      <c r="B51" s="75">
        <f>VLOOKUP($A51,'YTD Raw Data'!$B:$Q,5,FALSE)</f>
        <v>44.689569410648197</v>
      </c>
      <c r="C51" s="73">
        <f>VLOOKUP($A51,'YTD Raw Data'!$B:$Q,6,FALSE)</f>
        <v>54.872610005475202</v>
      </c>
      <c r="D51" s="107">
        <f>VLOOKUP($A51,'YTD Raw Data'!$B:$Q,7,FALSE)</f>
        <v>104.53458621447101</v>
      </c>
      <c r="E51" s="74">
        <f>VLOOKUP($A51,'YTD Raw Data'!$B:$Q,8,FALSE)</f>
        <v>105.48267118831799</v>
      </c>
      <c r="F51" s="107">
        <f>VLOOKUP($A51,'YTD Raw Data'!$B:$Q,9,FALSE)</f>
        <v>46.716056464450197</v>
      </c>
      <c r="G51" s="74">
        <f>VLOOKUP($A51,'YTD Raw Data'!$B:$Q,10,FALSE)</f>
        <v>57.881094784523597</v>
      </c>
      <c r="H51" s="100">
        <f>VLOOKUP($A51,'YTD Raw Data'!$B:$Q,11,FALSE)</f>
        <v>-18.557602041913</v>
      </c>
      <c r="I51" s="73">
        <f>VLOOKUP($A51,'YTD Raw Data'!$B:$Q,12,FALSE)</f>
        <v>-0.898806375649847</v>
      </c>
      <c r="J51" s="73">
        <f>VLOOKUP($A51,'YTD Raw Data'!$B:$Q,13,FALSE)</f>
        <v>-19.289611507242402</v>
      </c>
      <c r="K51" s="103">
        <f>VLOOKUP($A51,'YTD Raw Data'!$B:$Q,14,FALSE)</f>
        <v>-16.716802766331899</v>
      </c>
      <c r="L51" s="73">
        <f>VLOOKUP($A51,'YTD Raw Data'!$B:$Q,15,FALSE)</f>
        <v>3.1877045680944902</v>
      </c>
      <c r="M51" s="76">
        <f>VLOOKUP($A51,'YTD Raw Data'!$B:$Q,16,FALSE)</f>
        <v>-15.9614590018373</v>
      </c>
    </row>
    <row r="52" spans="1:13" ht="16.5" x14ac:dyDescent="0.3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ht="16.5" x14ac:dyDescent="0.3">
      <c r="A53" s="85" t="s">
        <v>48</v>
      </c>
      <c r="B53" s="75">
        <f>VLOOKUP($A53,'YTD Raw Data'!$B:$Q,5,FALSE)</f>
        <v>57.2471181999382</v>
      </c>
      <c r="C53" s="94">
        <f>VLOOKUP($A53,'YTD Raw Data'!$B:$Q,6,FALSE)</f>
        <v>55.625010544166997</v>
      </c>
      <c r="D53" s="74">
        <f>VLOOKUP($A53,'YTD Raw Data'!$B:$Q,7,FALSE)</f>
        <v>110.491945379855</v>
      </c>
      <c r="E53" s="97">
        <f>VLOOKUP($A53,'YTD Raw Data'!$B:$Q,8,FALSE)</f>
        <v>108.60816207257101</v>
      </c>
      <c r="F53" s="74">
        <f>VLOOKUP($A53,'YTD Raw Data'!$B:$Q,9,FALSE)</f>
        <v>63.253454573017002</v>
      </c>
      <c r="G53" s="105">
        <f>VLOOKUP($A53,'YTD Raw Data'!$B:$Q,10,FALSE)</f>
        <v>60.4133016046938</v>
      </c>
      <c r="H53" s="73">
        <f>VLOOKUP($A53,'YTD Raw Data'!$B:$Q,11,FALSE)</f>
        <v>2.9161480418654202</v>
      </c>
      <c r="I53" s="73">
        <f>VLOOKUP($A53,'YTD Raw Data'!$B:$Q,12,FALSE)</f>
        <v>1.7344767385211499</v>
      </c>
      <c r="J53" s="94">
        <f>VLOOKUP($A53,'YTD Raw Data'!$B:$Q,13,FALSE)</f>
        <v>4.7012046898335704</v>
      </c>
      <c r="K53" s="73">
        <f>VLOOKUP($A53,'YTD Raw Data'!$B:$Q,14,FALSE)</f>
        <v>8.6174977435588502</v>
      </c>
      <c r="L53" s="73">
        <f>VLOOKUP($A53,'YTD Raw Data'!$B:$Q,15,FALSE)</f>
        <v>3.7404469846616202</v>
      </c>
      <c r="M53" s="76">
        <f>VLOOKUP($A53,'YTD Raw Data'!$B:$Q,16,FALSE)</f>
        <v>6.7656719980272699</v>
      </c>
    </row>
    <row r="54" spans="1:13" ht="16.5" x14ac:dyDescent="0.3">
      <c r="A54" s="87" t="s">
        <v>64</v>
      </c>
      <c r="B54" s="75">
        <f>VLOOKUP($A54,'YTD Raw Data'!$B:$Q,5,FALSE)</f>
        <v>60.310923038627699</v>
      </c>
      <c r="C54" s="94">
        <f>VLOOKUP($A54,'YTD Raw Data'!$B:$Q,6,FALSE)</f>
        <v>58.559435179108803</v>
      </c>
      <c r="D54" s="74">
        <f>VLOOKUP($A54,'YTD Raw Data'!$B:$Q,7,FALSE)</f>
        <v>185.259907136425</v>
      </c>
      <c r="E54" s="97">
        <f>VLOOKUP($A54,'YTD Raw Data'!$B:$Q,8,FALSE)</f>
        <v>182.612367648195</v>
      </c>
      <c r="F54" s="74">
        <f>VLOOKUP($A54,'YTD Raw Data'!$B:$Q,9,FALSE)</f>
        <v>111.731960014482</v>
      </c>
      <c r="G54" s="105">
        <f>VLOOKUP($A54,'YTD Raw Data'!$B:$Q,10,FALSE)</f>
        <v>106.93677106198</v>
      </c>
      <c r="H54" s="73">
        <f>VLOOKUP($A54,'YTD Raw Data'!$B:$Q,11,FALSE)</f>
        <v>2.9909575701367901</v>
      </c>
      <c r="I54" s="73">
        <f>VLOOKUP($A54,'YTD Raw Data'!$B:$Q,12,FALSE)</f>
        <v>1.44981389942337</v>
      </c>
      <c r="J54" s="94">
        <f>VLOOKUP($A54,'YTD Raw Data'!$B:$Q,13,FALSE)</f>
        <v>4.4841347881378697</v>
      </c>
      <c r="K54" s="73">
        <f>VLOOKUP($A54,'YTD Raw Data'!$B:$Q,14,FALSE)</f>
        <v>4.4841347881378697</v>
      </c>
      <c r="L54" s="73">
        <f>VLOOKUP($A54,'YTD Raw Data'!$B:$Q,15,FALSE)</f>
        <v>0</v>
      </c>
      <c r="M54" s="76">
        <f>VLOOKUP($A54,'YTD Raw Data'!$B:$Q,16,FALSE)</f>
        <v>2.9909575701367901</v>
      </c>
    </row>
    <row r="55" spans="1:13" ht="16.5" x14ac:dyDescent="0.3">
      <c r="A55" s="87" t="s">
        <v>31</v>
      </c>
      <c r="B55" s="75">
        <f>VLOOKUP($A55,'YTD Raw Data'!$B:$Q,5,FALSE)</f>
        <v>55.304164780268401</v>
      </c>
      <c r="C55" s="94">
        <f>VLOOKUP($A55,'YTD Raw Data'!$B:$Q,6,FALSE)</f>
        <v>53.291148602882203</v>
      </c>
      <c r="D55" s="74">
        <f>VLOOKUP($A55,'YTD Raw Data'!$B:$Q,7,FALSE)</f>
        <v>105.055300717874</v>
      </c>
      <c r="E55" s="97">
        <f>VLOOKUP($A55,'YTD Raw Data'!$B:$Q,8,FALSE)</f>
        <v>101.94601891926401</v>
      </c>
      <c r="F55" s="74">
        <f>VLOOKUP($A55,'YTD Raw Data'!$B:$Q,9,FALSE)</f>
        <v>58.099956619419601</v>
      </c>
      <c r="G55" s="105">
        <f>VLOOKUP($A55,'YTD Raw Data'!$B:$Q,10,FALSE)</f>
        <v>54.328204436987598</v>
      </c>
      <c r="H55" s="73">
        <f>VLOOKUP($A55,'YTD Raw Data'!$B:$Q,11,FALSE)</f>
        <v>3.7773931134173</v>
      </c>
      <c r="I55" s="73">
        <f>VLOOKUP($A55,'YTD Raw Data'!$B:$Q,12,FALSE)</f>
        <v>3.0499295917303502</v>
      </c>
      <c r="J55" s="94">
        <f>VLOOKUP($A55,'YTD Raw Data'!$B:$Q,13,FALSE)</f>
        <v>6.9425305355097597</v>
      </c>
      <c r="K55" s="73">
        <f>VLOOKUP($A55,'YTD Raw Data'!$B:$Q,14,FALSE)</f>
        <v>7.5848867737488597</v>
      </c>
      <c r="L55" s="73">
        <f>VLOOKUP($A55,'YTD Raw Data'!$B:$Q,15,FALSE)</f>
        <v>0.60065554370421104</v>
      </c>
      <c r="M55" s="76">
        <f>VLOOKUP($A55,'YTD Raw Data'!$B:$Q,16,FALSE)</f>
        <v>4.4007377782647596</v>
      </c>
    </row>
    <row r="56" spans="1:13" ht="16.5" x14ac:dyDescent="0.3">
      <c r="A56" s="87" t="s">
        <v>83</v>
      </c>
      <c r="B56" s="75">
        <f>VLOOKUP($A56,'YTD Raw Data'!$B:$Q,5,FALSE)</f>
        <v>61.878299527646497</v>
      </c>
      <c r="C56" s="94">
        <f>VLOOKUP($A56,'YTD Raw Data'!$B:$Q,6,FALSE)</f>
        <v>62.774757892169703</v>
      </c>
      <c r="D56" s="74">
        <f>VLOOKUP($A56,'YTD Raw Data'!$B:$Q,7,FALSE)</f>
        <v>101.54558589657201</v>
      </c>
      <c r="E56" s="97">
        <f>VLOOKUP($A56,'YTD Raw Data'!$B:$Q,8,FALSE)</f>
        <v>103.219287123651</v>
      </c>
      <c r="F56" s="74">
        <f>VLOOKUP($A56,'YTD Raw Data'!$B:$Q,9,FALSE)</f>
        <v>62.834681798184597</v>
      </c>
      <c r="G56" s="105">
        <f>VLOOKUP($A56,'YTD Raw Data'!$B:$Q,10,FALSE)</f>
        <v>64.795657589895896</v>
      </c>
      <c r="H56" s="73">
        <f>VLOOKUP($A56,'YTD Raw Data'!$B:$Q,11,FALSE)</f>
        <v>-1.4280554710590301</v>
      </c>
      <c r="I56" s="73">
        <f>VLOOKUP($A56,'YTD Raw Data'!$B:$Q,12,FALSE)</f>
        <v>-1.62150047120012</v>
      </c>
      <c r="J56" s="94">
        <f>VLOOKUP($A56,'YTD Raw Data'!$B:$Q,13,FALSE)</f>
        <v>-3.0264000160669302</v>
      </c>
      <c r="K56" s="73">
        <f>VLOOKUP($A56,'YTD Raw Data'!$B:$Q,14,FALSE)</f>
        <v>7.5118139920318097</v>
      </c>
      <c r="L56" s="73">
        <f>VLOOKUP($A56,'YTD Raw Data'!$B:$Q,15,FALSE)</f>
        <v>10.867095797046501</v>
      </c>
      <c r="M56" s="76">
        <f>VLOOKUP($A56,'YTD Raw Data'!$B:$Q,16,FALSE)</f>
        <v>9.2838521699125902</v>
      </c>
    </row>
    <row r="57" spans="1:13" ht="16.5" x14ac:dyDescent="0.3">
      <c r="A57" s="87" t="s">
        <v>32</v>
      </c>
      <c r="B57" s="75">
        <f>VLOOKUP($A57,'YTD Raw Data'!$B:$Q,5,FALSE)</f>
        <v>55.518396267508102</v>
      </c>
      <c r="C57" s="94">
        <f>VLOOKUP($A57,'YTD Raw Data'!$B:$Q,6,FALSE)</f>
        <v>54.404752712250399</v>
      </c>
      <c r="D57" s="74">
        <f>VLOOKUP($A57,'YTD Raw Data'!$B:$Q,7,FALSE)</f>
        <v>89.114067734567698</v>
      </c>
      <c r="E57" s="97">
        <f>VLOOKUP($A57,'YTD Raw Data'!$B:$Q,8,FALSE)</f>
        <v>88.825611214306605</v>
      </c>
      <c r="F57" s="74">
        <f>VLOOKUP($A57,'YTD Raw Data'!$B:$Q,9,FALSE)</f>
        <v>49.474701254972899</v>
      </c>
      <c r="G57" s="105">
        <f>VLOOKUP($A57,'YTD Raw Data'!$B:$Q,10,FALSE)</f>
        <v>48.325354126288502</v>
      </c>
      <c r="H57" s="73">
        <f>VLOOKUP($A57,'YTD Raw Data'!$B:$Q,11,FALSE)</f>
        <v>2.0469600535596202</v>
      </c>
      <c r="I57" s="73">
        <f>VLOOKUP($A57,'YTD Raw Data'!$B:$Q,12,FALSE)</f>
        <v>0.32474476259461499</v>
      </c>
      <c r="J57" s="94">
        <f>VLOOKUP($A57,'YTD Raw Data'!$B:$Q,13,FALSE)</f>
        <v>2.37835221172057</v>
      </c>
      <c r="K57" s="73">
        <f>VLOOKUP($A57,'YTD Raw Data'!$B:$Q,14,FALSE)</f>
        <v>2.0868420972225099</v>
      </c>
      <c r="L57" s="73">
        <f>VLOOKUP($A57,'YTD Raw Data'!$B:$Q,15,FALSE)</f>
        <v>-0.28473804100227701</v>
      </c>
      <c r="M57" s="76">
        <f>VLOOKUP($A57,'YTD Raw Data'!$B:$Q,16,FALSE)</f>
        <v>1.7563935386007301</v>
      </c>
    </row>
    <row r="58" spans="1:13" ht="17.25" thickBot="1" x14ac:dyDescent="0.35">
      <c r="A58" s="87" t="s">
        <v>33</v>
      </c>
      <c r="B58" s="77">
        <f>VLOOKUP($A58,'YTD Raw Data'!$B:$Q,5,FALSE)</f>
        <v>57.305128693435599</v>
      </c>
      <c r="C58" s="95">
        <f>VLOOKUP($A58,'YTD Raw Data'!$B:$Q,6,FALSE)</f>
        <v>55.041162227602904</v>
      </c>
      <c r="D58" s="79">
        <f>VLOOKUP($A58,'YTD Raw Data'!$B:$Q,7,FALSE)</f>
        <v>95.111775309191103</v>
      </c>
      <c r="E58" s="98">
        <f>VLOOKUP($A58,'YTD Raw Data'!$B:$Q,8,FALSE)</f>
        <v>90.548203723385498</v>
      </c>
      <c r="F58" s="79">
        <f>VLOOKUP($A58,'YTD Raw Data'!$B:$Q,9,FALSE)</f>
        <v>54.5039252435433</v>
      </c>
      <c r="G58" s="106">
        <f>VLOOKUP($A58,'YTD Raw Data'!$B:$Q,10,FALSE)</f>
        <v>49.838783705569</v>
      </c>
      <c r="H58" s="78">
        <f>VLOOKUP($A58,'YTD Raw Data'!$B:$Q,11,FALSE)</f>
        <v>4.1132243110546201</v>
      </c>
      <c r="I58" s="78">
        <f>VLOOKUP($A58,'YTD Raw Data'!$B:$Q,12,FALSE)</f>
        <v>5.0399360761995604</v>
      </c>
      <c r="J58" s="95">
        <f>VLOOKUP($A58,'YTD Raw Data'!$B:$Q,13,FALSE)</f>
        <v>9.3604642632020294</v>
      </c>
      <c r="K58" s="78">
        <f>VLOOKUP($A58,'YTD Raw Data'!$B:$Q,14,FALSE)</f>
        <v>20.5048163357378</v>
      </c>
      <c r="L58" s="78">
        <f>VLOOKUP($A58,'YTD Raw Data'!$B:$Q,15,FALSE)</f>
        <v>10.190476190476099</v>
      </c>
      <c r="M58" s="80">
        <f>VLOOKUP($A58,'YTD Raw Data'!$B:$Q,16,FALSE)</f>
        <v>14.7228576456097</v>
      </c>
    </row>
    <row r="59" spans="1:13" ht="54.6" customHeight="1" thickBot="1" x14ac:dyDescent="0.3">
      <c r="A59" s="123" t="s">
        <v>86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5"/>
    </row>
    <row r="60" spans="1:13" ht="20.100000000000001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 x14ac:dyDescent="0.25">
      <c r="F67" s="47"/>
    </row>
  </sheetData>
  <sheetProtection algorithmName="SHA-512" hashValue="7S2jS9P/ofq9DSURO8fQXMhgAyOFgfXXBnij3HaMkkiI1lWpr3UVoNgnK/GiOPcy2/CYxip0l8cEAHzBetb5wA==" saltValue="6R/IrHoZkjVTr29q8PpKgQ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topLeftCell="A34" workbookViewId="0">
      <pane xSplit="1" topLeftCell="B1" activePane="topRight" state="frozen"/>
      <selection activeCell="L8" sqref="L8"/>
      <selection pane="topRight" activeCell="L8" sqref="L8"/>
    </sheetView>
  </sheetViews>
  <sheetFormatPr defaultColWidth="8.85546875" defaultRowHeight="12.75" x14ac:dyDescent="0.2"/>
  <cols>
    <col min="1" max="1" width="38.42578125" customWidth="1"/>
    <col min="2" max="2" width="21.7109375" customWidth="1"/>
    <col min="12" max="12" width="12.140625" customWidth="1"/>
  </cols>
  <sheetData>
    <row r="1" spans="1:18" ht="25.5" x14ac:dyDescent="0.35">
      <c r="A1" s="108" t="s">
        <v>87</v>
      </c>
      <c r="B1" s="45"/>
      <c r="C1" s="44" t="s">
        <v>60</v>
      </c>
      <c r="D1" s="46"/>
      <c r="E1" s="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8" ht="25.5" x14ac:dyDescent="0.3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">
      <c r="A6" s="2"/>
      <c r="B6" s="27"/>
      <c r="C6" s="126" t="s">
        <v>0</v>
      </c>
      <c r="D6" s="127"/>
      <c r="E6" s="28"/>
      <c r="F6" s="130" t="s">
        <v>88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8" x14ac:dyDescent="0.2">
      <c r="A7" s="4"/>
      <c r="B7" s="29"/>
      <c r="C7" s="3"/>
      <c r="D7" s="17"/>
      <c r="E7" s="30"/>
      <c r="F7" s="128" t="s">
        <v>1</v>
      </c>
      <c r="G7" s="129"/>
      <c r="H7" s="128" t="s">
        <v>2</v>
      </c>
      <c r="I7" s="129"/>
      <c r="J7" s="128" t="s">
        <v>3</v>
      </c>
      <c r="K7" s="129"/>
      <c r="L7" s="49" t="s">
        <v>89</v>
      </c>
      <c r="M7" s="50"/>
      <c r="N7" s="50"/>
      <c r="O7" s="50"/>
      <c r="P7" s="50"/>
      <c r="Q7" s="51"/>
    </row>
    <row r="8" spans="1:18" ht="22.5" x14ac:dyDescent="0.2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33">
        <v>60.446711172987499</v>
      </c>
      <c r="G9" s="134">
        <v>59.1096950734673</v>
      </c>
      <c r="H9" s="135">
        <v>162.58427326543401</v>
      </c>
      <c r="I9" s="136">
        <v>159.35765169200999</v>
      </c>
      <c r="J9" s="135">
        <v>98.276846073457804</v>
      </c>
      <c r="K9" s="136">
        <v>94.195821991385401</v>
      </c>
      <c r="L9" s="133">
        <v>2.26192352685695</v>
      </c>
      <c r="M9" s="134">
        <v>2.0247672698265502</v>
      </c>
      <c r="N9" s="134">
        <v>4.3324894839238102</v>
      </c>
      <c r="O9" s="134">
        <v>5.01236742237956</v>
      </c>
      <c r="P9" s="134">
        <v>0.65164546712030202</v>
      </c>
      <c r="Q9" s="134">
        <v>2.9283087161097399</v>
      </c>
      <c r="R9" s="58"/>
    </row>
    <row r="10" spans="1:18" x14ac:dyDescent="0.2">
      <c r="A10" s="36"/>
      <c r="B10" s="19"/>
      <c r="C10" s="37"/>
      <c r="D10" s="38"/>
      <c r="E10" s="1"/>
      <c r="F10" s="137"/>
      <c r="G10" s="137"/>
      <c r="H10" s="137"/>
      <c r="I10" s="137"/>
      <c r="J10" s="90"/>
      <c r="K10" s="90"/>
      <c r="L10" s="137"/>
      <c r="M10" s="137"/>
      <c r="N10" s="137"/>
      <c r="O10" s="137"/>
      <c r="P10" s="137"/>
      <c r="Q10" s="137"/>
      <c r="R10" s="57"/>
    </row>
    <row r="11" spans="1:18" x14ac:dyDescent="0.2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33">
        <v>56.672094685487998</v>
      </c>
      <c r="G11" s="134">
        <v>55.433596843190202</v>
      </c>
      <c r="H11" s="135">
        <v>121.023676772206</v>
      </c>
      <c r="I11" s="136">
        <v>119.02600450026399</v>
      </c>
      <c r="J11" s="135">
        <v>68.5866526922036</v>
      </c>
      <c r="K11" s="136">
        <v>65.980395473233898</v>
      </c>
      <c r="L11" s="133">
        <v>2.2342007605988101</v>
      </c>
      <c r="M11" s="134">
        <v>1.6783494332429401</v>
      </c>
      <c r="N11" s="134">
        <v>3.9500478896447802</v>
      </c>
      <c r="O11" s="134">
        <v>4.73998198533483</v>
      </c>
      <c r="P11" s="134">
        <v>0.75991700987830102</v>
      </c>
      <c r="Q11" s="134">
        <v>3.0110958420917302</v>
      </c>
      <c r="R11" s="58"/>
    </row>
    <row r="12" spans="1:18" x14ac:dyDescent="0.2">
      <c r="A12" s="36"/>
      <c r="B12" s="19"/>
      <c r="C12" s="37"/>
      <c r="D12" s="38"/>
      <c r="E12" s="1"/>
      <c r="F12" s="138"/>
      <c r="G12" s="138"/>
      <c r="H12" s="139"/>
      <c r="I12" s="139"/>
      <c r="J12" s="139"/>
      <c r="K12" s="139"/>
      <c r="L12" s="138"/>
      <c r="M12" s="138"/>
      <c r="N12" s="138"/>
      <c r="O12" s="138"/>
      <c r="P12" s="138"/>
      <c r="Q12" s="138"/>
      <c r="R12" s="57"/>
    </row>
    <row r="13" spans="1:18" x14ac:dyDescent="0.2">
      <c r="A13" s="39" t="s">
        <v>14</v>
      </c>
      <c r="B13" s="19"/>
      <c r="C13" s="7"/>
      <c r="D13" s="18"/>
      <c r="E13" s="1"/>
      <c r="F13" s="140"/>
      <c r="G13" s="140"/>
      <c r="H13" s="141"/>
      <c r="I13" s="141"/>
      <c r="J13" s="141"/>
      <c r="K13" s="141"/>
      <c r="L13" s="140"/>
      <c r="M13" s="140"/>
      <c r="N13" s="140"/>
      <c r="O13" s="140"/>
      <c r="P13" s="140"/>
      <c r="Q13" s="140"/>
      <c r="R13" s="57"/>
    </row>
    <row r="14" spans="1:18" x14ac:dyDescent="0.2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33">
        <v>56.186163251535703</v>
      </c>
      <c r="G14" s="134">
        <v>51.151696081013803</v>
      </c>
      <c r="H14" s="135">
        <v>107.201423614414</v>
      </c>
      <c r="I14" s="136">
        <v>103.21059207047099</v>
      </c>
      <c r="J14" s="135">
        <v>60.232366879965497</v>
      </c>
      <c r="K14" s="136">
        <v>52.793968379302299</v>
      </c>
      <c r="L14" s="133">
        <v>9.8422292049678592</v>
      </c>
      <c r="M14" s="134">
        <v>3.8666879666951299</v>
      </c>
      <c r="N14" s="134">
        <v>14.089485463986</v>
      </c>
      <c r="O14" s="134">
        <v>12.5847711376709</v>
      </c>
      <c r="P14" s="134">
        <v>-1.3188895718090501</v>
      </c>
      <c r="Q14" s="134">
        <v>8.3935314985409306</v>
      </c>
      <c r="R14" s="58"/>
    </row>
    <row r="15" spans="1:18" x14ac:dyDescent="0.2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42">
        <v>60.850442062203797</v>
      </c>
      <c r="G15" s="143">
        <v>58.419371989935001</v>
      </c>
      <c r="H15" s="144">
        <v>112.82738455719</v>
      </c>
      <c r="I15" s="145">
        <v>110.928397836606</v>
      </c>
      <c r="J15" s="144">
        <v>68.655962270273307</v>
      </c>
      <c r="K15" s="145">
        <v>64.803673374642102</v>
      </c>
      <c r="L15" s="142">
        <v>4.1614108290784904</v>
      </c>
      <c r="M15" s="143">
        <v>1.71190313537338</v>
      </c>
      <c r="N15" s="143">
        <v>5.9445532869106401</v>
      </c>
      <c r="O15" s="143">
        <v>10.1627118113386</v>
      </c>
      <c r="P15" s="143">
        <v>3.9814774743584098</v>
      </c>
      <c r="Q15" s="143">
        <v>8.3085739382121897</v>
      </c>
      <c r="R15" s="58"/>
    </row>
    <row r="16" spans="1:18" x14ac:dyDescent="0.2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46">
        <v>48.900863939913201</v>
      </c>
      <c r="G16" s="147">
        <v>50.604317267777901</v>
      </c>
      <c r="H16" s="148">
        <v>109.131913110658</v>
      </c>
      <c r="I16" s="149">
        <v>108.05413009555799</v>
      </c>
      <c r="J16" s="148">
        <v>53.366448345267301</v>
      </c>
      <c r="K16" s="149">
        <v>54.6800548144939</v>
      </c>
      <c r="L16" s="146">
        <v>-3.3662213420461402</v>
      </c>
      <c r="M16" s="147">
        <v>0.99744731103436401</v>
      </c>
      <c r="N16" s="147">
        <v>-2.4023503152714798</v>
      </c>
      <c r="O16" s="147">
        <v>-1.8656383375085299</v>
      </c>
      <c r="P16" s="147">
        <v>0.54992305603331204</v>
      </c>
      <c r="Q16" s="147">
        <v>-2.8348099132898499</v>
      </c>
      <c r="R16" s="58"/>
    </row>
    <row r="17" spans="1:18" x14ac:dyDescent="0.2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42">
        <v>61.2746861645048</v>
      </c>
      <c r="G17" s="143">
        <v>60.030142507846598</v>
      </c>
      <c r="H17" s="144">
        <v>171.309021480897</v>
      </c>
      <c r="I17" s="145">
        <v>170.184821295326</v>
      </c>
      <c r="J17" s="144">
        <v>104.969065283904</v>
      </c>
      <c r="K17" s="145">
        <v>102.162190750308</v>
      </c>
      <c r="L17" s="142">
        <v>2.0731979046953102</v>
      </c>
      <c r="M17" s="143">
        <v>0.66057605902482197</v>
      </c>
      <c r="N17" s="143">
        <v>2.7474690127347601</v>
      </c>
      <c r="O17" s="143">
        <v>3.3429991195034998</v>
      </c>
      <c r="P17" s="143">
        <v>0.579605621910675</v>
      </c>
      <c r="Q17" s="143">
        <v>2.6648198982149398</v>
      </c>
      <c r="R17" s="58"/>
    </row>
    <row r="18" spans="1:18" x14ac:dyDescent="0.2">
      <c r="A18" s="36"/>
      <c r="B18" s="19"/>
      <c r="C18" s="37"/>
      <c r="D18" s="38"/>
      <c r="E18" s="1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57"/>
    </row>
    <row r="19" spans="1:18" x14ac:dyDescent="0.2">
      <c r="A19" s="39" t="s">
        <v>19</v>
      </c>
      <c r="B19" s="19"/>
      <c r="C19" s="7"/>
      <c r="D19" s="18"/>
      <c r="E19" s="1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57"/>
    </row>
    <row r="20" spans="1:18" x14ac:dyDescent="0.2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33">
        <v>68.809398496240604</v>
      </c>
      <c r="G20" s="134">
        <v>68.764531811456294</v>
      </c>
      <c r="H20" s="135">
        <v>180.26695180650401</v>
      </c>
      <c r="I20" s="136">
        <v>173.05315190304199</v>
      </c>
      <c r="J20" s="135">
        <v>124.040605225563</v>
      </c>
      <c r="K20" s="136">
        <v>118.999189691095</v>
      </c>
      <c r="L20" s="133">
        <v>6.5246841071016803E-2</v>
      </c>
      <c r="M20" s="134">
        <v>4.1685458046465103</v>
      </c>
      <c r="N20" s="134">
        <v>4.2365124901736602</v>
      </c>
      <c r="O20" s="134">
        <v>4.6551330222627101</v>
      </c>
      <c r="P20" s="134">
        <v>0.40160642570281102</v>
      </c>
      <c r="Q20" s="134">
        <v>0.46711530228013698</v>
      </c>
      <c r="R20" s="58"/>
    </row>
    <row r="21" spans="1:18" x14ac:dyDescent="0.2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42">
        <v>59.662953605879601</v>
      </c>
      <c r="G21" s="143">
        <v>56.7144026186579</v>
      </c>
      <c r="H21" s="144">
        <v>141.10285384326599</v>
      </c>
      <c r="I21" s="145">
        <v>135.312986282168</v>
      </c>
      <c r="J21" s="144">
        <v>84.186130225080305</v>
      </c>
      <c r="K21" s="145">
        <v>76.741951835398595</v>
      </c>
      <c r="L21" s="142">
        <v>5.1989456841280299</v>
      </c>
      <c r="M21" s="143">
        <v>4.2788705801113398</v>
      </c>
      <c r="N21" s="143">
        <v>9.7002724215934997</v>
      </c>
      <c r="O21" s="143">
        <v>11.675236409543601</v>
      </c>
      <c r="P21" s="143">
        <v>1.80032733224222</v>
      </c>
      <c r="Q21" s="143">
        <v>7.0928710565100399</v>
      </c>
      <c r="R21" s="58"/>
    </row>
    <row r="22" spans="1:18" x14ac:dyDescent="0.2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46">
        <v>57.480706170713098</v>
      </c>
      <c r="G22" s="147">
        <v>58.410819949281397</v>
      </c>
      <c r="H22" s="148">
        <v>133.51958979413899</v>
      </c>
      <c r="I22" s="149">
        <v>137.410520203739</v>
      </c>
      <c r="J22" s="148">
        <v>76.748003089910895</v>
      </c>
      <c r="K22" s="149">
        <v>80.262611547577606</v>
      </c>
      <c r="L22" s="146">
        <v>-1.5923655572306299</v>
      </c>
      <c r="M22" s="147">
        <v>-2.8316102754222601</v>
      </c>
      <c r="N22" s="147">
        <v>-4.3788862459120699</v>
      </c>
      <c r="O22" s="147">
        <v>-4.3012266802688801</v>
      </c>
      <c r="P22" s="147">
        <v>8.1215918319990699E-2</v>
      </c>
      <c r="Q22" s="147">
        <v>-1.5124428932209599</v>
      </c>
      <c r="R22" s="58"/>
    </row>
    <row r="23" spans="1:18" x14ac:dyDescent="0.2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42">
        <v>62.292861298096902</v>
      </c>
      <c r="G23" s="143">
        <v>62.007396278747201</v>
      </c>
      <c r="H23" s="144">
        <v>158.16807849833901</v>
      </c>
      <c r="I23" s="145">
        <v>161.06196979378799</v>
      </c>
      <c r="J23" s="144">
        <v>98.527421756835295</v>
      </c>
      <c r="K23" s="145">
        <v>99.870333864390503</v>
      </c>
      <c r="L23" s="142">
        <v>0.46037253050647198</v>
      </c>
      <c r="M23" s="143">
        <v>-1.7967564280720201</v>
      </c>
      <c r="N23" s="143">
        <v>-1.3446556706005</v>
      </c>
      <c r="O23" s="143">
        <v>-2.0059303696765598</v>
      </c>
      <c r="P23" s="143">
        <v>-0.67028776147001001</v>
      </c>
      <c r="Q23" s="143">
        <v>-0.21300105169269201</v>
      </c>
      <c r="R23" s="58"/>
    </row>
    <row r="24" spans="1:18" x14ac:dyDescent="0.2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46">
        <v>56.337004618713799</v>
      </c>
      <c r="G24" s="147">
        <v>54.503596426152299</v>
      </c>
      <c r="H24" s="148">
        <v>97.016558745879294</v>
      </c>
      <c r="I24" s="149">
        <v>96.073042786761505</v>
      </c>
      <c r="J24" s="148">
        <v>54.656223181583201</v>
      </c>
      <c r="K24" s="149">
        <v>52.363263514821099</v>
      </c>
      <c r="L24" s="146">
        <v>3.3638297521259299</v>
      </c>
      <c r="M24" s="147">
        <v>0.98208189493065401</v>
      </c>
      <c r="N24" s="147">
        <v>4.3789472100284996</v>
      </c>
      <c r="O24" s="147">
        <v>4.2375442560298202</v>
      </c>
      <c r="P24" s="147">
        <v>-0.13547076089410701</v>
      </c>
      <c r="Q24" s="147">
        <v>3.2238019854714302</v>
      </c>
      <c r="R24" s="58"/>
    </row>
    <row r="25" spans="1:18" x14ac:dyDescent="0.2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42">
        <v>65.713653882605598</v>
      </c>
      <c r="G25" s="143">
        <v>64.544049050570095</v>
      </c>
      <c r="H25" s="144">
        <v>131.89259304841099</v>
      </c>
      <c r="I25" s="145">
        <v>127.884068328385</v>
      </c>
      <c r="J25" s="144">
        <v>86.671442092626506</v>
      </c>
      <c r="K25" s="145">
        <v>82.541555789737899</v>
      </c>
      <c r="L25" s="142">
        <v>1.81210328332377</v>
      </c>
      <c r="M25" s="143">
        <v>3.1344989039073798</v>
      </c>
      <c r="N25" s="143">
        <v>5.0034025447846098</v>
      </c>
      <c r="O25" s="143">
        <v>9.8014490582545495</v>
      </c>
      <c r="P25" s="143">
        <v>4.5694200351493803</v>
      </c>
      <c r="Q25" s="143">
        <v>6.4643259289589503</v>
      </c>
      <c r="R25" s="58"/>
    </row>
    <row r="26" spans="1:18" x14ac:dyDescent="0.2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46">
        <v>42.530285867874902</v>
      </c>
      <c r="G26" s="147">
        <v>35.8860110270547</v>
      </c>
      <c r="H26" s="148">
        <v>117.54926329688099</v>
      </c>
      <c r="I26" s="149">
        <v>117.711232055126</v>
      </c>
      <c r="J26" s="148">
        <v>49.994037715744803</v>
      </c>
      <c r="K26" s="149">
        <v>42.241865715384698</v>
      </c>
      <c r="L26" s="146">
        <v>18.514943986978601</v>
      </c>
      <c r="M26" s="147">
        <v>-0.137598388375478</v>
      </c>
      <c r="N26" s="147">
        <v>18.3518693340684</v>
      </c>
      <c r="O26" s="147">
        <v>12.919125492345501</v>
      </c>
      <c r="P26" s="147">
        <v>-4.59033209385818</v>
      </c>
      <c r="Q26" s="147">
        <v>13.0747144771262</v>
      </c>
      <c r="R26" s="58"/>
    </row>
    <row r="27" spans="1:18" x14ac:dyDescent="0.2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42">
        <v>52.620104645631798</v>
      </c>
      <c r="G27" s="143">
        <v>46.605572684709301</v>
      </c>
      <c r="H27" s="144">
        <v>118.475831254775</v>
      </c>
      <c r="I27" s="145">
        <v>112.228018625421</v>
      </c>
      <c r="J27" s="144">
        <v>62.342106386044897</v>
      </c>
      <c r="K27" s="145">
        <v>52.3045107930798</v>
      </c>
      <c r="L27" s="142">
        <v>12.905177673947399</v>
      </c>
      <c r="M27" s="143">
        <v>5.5670702431335704</v>
      </c>
      <c r="N27" s="143">
        <v>19.190688223190801</v>
      </c>
      <c r="O27" s="143">
        <v>20.181562050146201</v>
      </c>
      <c r="P27" s="143">
        <v>0.83133493205435605</v>
      </c>
      <c r="Q27" s="143">
        <v>13.843797856048999</v>
      </c>
      <c r="R27" s="58"/>
    </row>
    <row r="28" spans="1:18" x14ac:dyDescent="0.2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46">
        <v>60.946148736746203</v>
      </c>
      <c r="G28" s="147">
        <v>60.9806699092413</v>
      </c>
      <c r="H28" s="148">
        <v>112.397638863324</v>
      </c>
      <c r="I28" s="149">
        <v>108.458423197418</v>
      </c>
      <c r="J28" s="148">
        <v>68.502032158232595</v>
      </c>
      <c r="K28" s="149">
        <v>66.138673038785498</v>
      </c>
      <c r="L28" s="146">
        <v>-5.6610025023380098E-2</v>
      </c>
      <c r="M28" s="147">
        <v>3.6320052880873601</v>
      </c>
      <c r="N28" s="147">
        <v>3.57333918396154</v>
      </c>
      <c r="O28" s="147">
        <v>5.5546473571893102</v>
      </c>
      <c r="P28" s="147">
        <v>1.9129519129519099</v>
      </c>
      <c r="Q28" s="147">
        <v>1.85525896537192</v>
      </c>
      <c r="R28" s="58"/>
    </row>
    <row r="29" spans="1:18" x14ac:dyDescent="0.2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42">
        <v>64.132578903654405</v>
      </c>
      <c r="G29" s="143">
        <v>59.1142412545722</v>
      </c>
      <c r="H29" s="144">
        <v>93.117355001011703</v>
      </c>
      <c r="I29" s="145">
        <v>90.048313903560498</v>
      </c>
      <c r="J29" s="144">
        <v>59.7185611690199</v>
      </c>
      <c r="K29" s="145">
        <v>53.231377526625302</v>
      </c>
      <c r="L29" s="142">
        <v>8.4892194208684906</v>
      </c>
      <c r="M29" s="143">
        <v>3.4082160613669399</v>
      </c>
      <c r="N29" s="143">
        <v>12.186766422022099</v>
      </c>
      <c r="O29" s="143">
        <v>9.1872899962529999</v>
      </c>
      <c r="P29" s="143">
        <v>-2.6736454944122201</v>
      </c>
      <c r="Q29" s="143">
        <v>5.5886022938994504</v>
      </c>
      <c r="R29" s="58"/>
    </row>
    <row r="30" spans="1:18" x14ac:dyDescent="0.2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46">
        <v>67.286676369736199</v>
      </c>
      <c r="G30" s="147">
        <v>61.807482537556197</v>
      </c>
      <c r="H30" s="148">
        <v>90.820823714070897</v>
      </c>
      <c r="I30" s="149">
        <v>87.933299357535404</v>
      </c>
      <c r="J30" s="148">
        <v>61.110313728815598</v>
      </c>
      <c r="K30" s="149">
        <v>54.349358645105703</v>
      </c>
      <c r="L30" s="146">
        <v>8.8649361003349991</v>
      </c>
      <c r="M30" s="147">
        <v>3.2837666477120702</v>
      </c>
      <c r="N30" s="147">
        <v>12.4398065630508</v>
      </c>
      <c r="O30" s="147">
        <v>9.0319691571713907</v>
      </c>
      <c r="P30" s="147">
        <v>-3.0308104487608798</v>
      </c>
      <c r="Q30" s="147">
        <v>5.5654462419691901</v>
      </c>
      <c r="R30" s="58"/>
    </row>
    <row r="31" spans="1:18" x14ac:dyDescent="0.2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42">
        <v>66.928523745946904</v>
      </c>
      <c r="G31" s="143">
        <v>62.4582777036048</v>
      </c>
      <c r="H31" s="144">
        <v>189.401899545818</v>
      </c>
      <c r="I31" s="145">
        <v>184.52520030537201</v>
      </c>
      <c r="J31" s="144">
        <v>126.763895312798</v>
      </c>
      <c r="K31" s="145">
        <v>115.251262039862</v>
      </c>
      <c r="L31" s="142">
        <v>7.1571714858288003</v>
      </c>
      <c r="M31" s="143">
        <v>2.6428364431393101</v>
      </c>
      <c r="N31" s="143">
        <v>9.9891602652935703</v>
      </c>
      <c r="O31" s="143">
        <v>9.9891602652935703</v>
      </c>
      <c r="P31" s="143">
        <v>0</v>
      </c>
      <c r="Q31" s="143">
        <v>7.1571714858288003</v>
      </c>
      <c r="R31" s="58"/>
    </row>
    <row r="32" spans="1:18" x14ac:dyDescent="0.2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46">
        <v>59.848165672802601</v>
      </c>
      <c r="G32" s="147">
        <v>55.235743815210903</v>
      </c>
      <c r="H32" s="148">
        <v>107.152300195621</v>
      </c>
      <c r="I32" s="149">
        <v>104.146858506957</v>
      </c>
      <c r="J32" s="148">
        <v>64.128686143294601</v>
      </c>
      <c r="K32" s="149">
        <v>57.526291956493203</v>
      </c>
      <c r="L32" s="146">
        <v>8.3504295208233295</v>
      </c>
      <c r="M32" s="147">
        <v>2.8857727748588302</v>
      </c>
      <c r="N32" s="147">
        <v>11.4771767173778</v>
      </c>
      <c r="O32" s="147">
        <v>12.8597599839691</v>
      </c>
      <c r="P32" s="147">
        <v>1.24023886081763</v>
      </c>
      <c r="Q32" s="147">
        <v>9.6942336536033995</v>
      </c>
      <c r="R32" s="58"/>
    </row>
    <row r="33" spans="1:18" x14ac:dyDescent="0.2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42">
        <v>58.013788039487601</v>
      </c>
      <c r="G33" s="143">
        <v>56.2296615684998</v>
      </c>
      <c r="H33" s="144">
        <v>89.968774763562195</v>
      </c>
      <c r="I33" s="145">
        <v>91.036651884471993</v>
      </c>
      <c r="J33" s="144">
        <v>52.194294293056998</v>
      </c>
      <c r="K33" s="145">
        <v>51.189601257931898</v>
      </c>
      <c r="L33" s="142">
        <v>3.1729276350247102</v>
      </c>
      <c r="M33" s="143">
        <v>-1.1730188872335101</v>
      </c>
      <c r="N33" s="143">
        <v>1.9626897073541001</v>
      </c>
      <c r="O33" s="143">
        <v>1.67236314212815</v>
      </c>
      <c r="P33" s="143">
        <v>-0.28473804100227701</v>
      </c>
      <c r="Q33" s="143">
        <v>2.8791550620320399</v>
      </c>
      <c r="R33" s="58"/>
    </row>
    <row r="34" spans="1:18" x14ac:dyDescent="0.2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46">
        <v>59.222126188418301</v>
      </c>
      <c r="G34" s="147">
        <v>57.688435374149599</v>
      </c>
      <c r="H34" s="148">
        <v>95.817768584771898</v>
      </c>
      <c r="I34" s="149">
        <v>91.604548942241905</v>
      </c>
      <c r="J34" s="148">
        <v>56.745319822200202</v>
      </c>
      <c r="K34" s="149">
        <v>52.845231016326501</v>
      </c>
      <c r="L34" s="146">
        <v>2.6585758554927099</v>
      </c>
      <c r="M34" s="147">
        <v>4.5993563542204399</v>
      </c>
      <c r="N34" s="147">
        <v>7.3802095872545399</v>
      </c>
      <c r="O34" s="147">
        <v>18.322764278527099</v>
      </c>
      <c r="P34" s="147">
        <v>10.190476190476099</v>
      </c>
      <c r="Q34" s="147">
        <v>13.1199735855286</v>
      </c>
      <c r="R34" s="58"/>
    </row>
    <row r="35" spans="1:18" x14ac:dyDescent="0.2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42">
        <v>42.370147043266599</v>
      </c>
      <c r="G35" s="143">
        <v>45.632629495216101</v>
      </c>
      <c r="H35" s="144">
        <v>107.995621550286</v>
      </c>
      <c r="I35" s="145">
        <v>104.02946021443501</v>
      </c>
      <c r="J35" s="144">
        <v>45.757903651146201</v>
      </c>
      <c r="K35" s="145">
        <v>47.471378145526501</v>
      </c>
      <c r="L35" s="142">
        <v>-7.1494509258806396</v>
      </c>
      <c r="M35" s="143">
        <v>3.8125366868922401</v>
      </c>
      <c r="N35" s="143">
        <v>-3.6094896784489601</v>
      </c>
      <c r="O35" s="143">
        <v>-4.3481530474887702</v>
      </c>
      <c r="P35" s="143">
        <v>-0.766323745538526</v>
      </c>
      <c r="Q35" s="143">
        <v>-7.86098673129852</v>
      </c>
      <c r="R35" s="58"/>
    </row>
    <row r="36" spans="1:18" x14ac:dyDescent="0.2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46">
        <v>53.069349315068401</v>
      </c>
      <c r="G36" s="147">
        <v>56.058313155770698</v>
      </c>
      <c r="H36" s="148">
        <v>103.40305027714</v>
      </c>
      <c r="I36" s="149">
        <v>104.32281967065499</v>
      </c>
      <c r="J36" s="148">
        <v>54.8753259540117</v>
      </c>
      <c r="K36" s="149">
        <v>58.481612943906299</v>
      </c>
      <c r="L36" s="146">
        <v>-5.3318833058654</v>
      </c>
      <c r="M36" s="147">
        <v>-0.88165695330982197</v>
      </c>
      <c r="N36" s="147">
        <v>-6.1665313392666903</v>
      </c>
      <c r="O36" s="147">
        <v>-3.2508020870970098</v>
      </c>
      <c r="P36" s="147">
        <v>3.1073446327683598</v>
      </c>
      <c r="Q36" s="147">
        <v>-2.3902186628273099</v>
      </c>
      <c r="R36" s="58"/>
    </row>
    <row r="37" spans="1:18" x14ac:dyDescent="0.2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42">
        <v>57.016945851188098</v>
      </c>
      <c r="G37" s="143">
        <v>53.907379582116597</v>
      </c>
      <c r="H37" s="144">
        <v>136.91737222893201</v>
      </c>
      <c r="I37" s="145">
        <v>138.722304395272</v>
      </c>
      <c r="J37" s="144">
        <v>78.066103984640193</v>
      </c>
      <c r="K37" s="145">
        <v>74.781559195418495</v>
      </c>
      <c r="L37" s="142">
        <v>5.7683498867437004</v>
      </c>
      <c r="M37" s="143">
        <v>-1.3011117240358001</v>
      </c>
      <c r="N37" s="143">
        <v>4.3921854860480698</v>
      </c>
      <c r="O37" s="143">
        <v>6.3602858276187302</v>
      </c>
      <c r="P37" s="143">
        <v>1.88529470132962</v>
      </c>
      <c r="Q37" s="143">
        <v>7.7623949828422596</v>
      </c>
      <c r="R37" s="58"/>
    </row>
    <row r="38" spans="1:18" x14ac:dyDescent="0.2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46">
        <v>48.576058474693099</v>
      </c>
      <c r="G38" s="147">
        <v>58.750432007156</v>
      </c>
      <c r="H38" s="148">
        <v>105.727996309177</v>
      </c>
      <c r="I38" s="149">
        <v>107.742319390977</v>
      </c>
      <c r="J38" s="148">
        <v>51.358493311267402</v>
      </c>
      <c r="K38" s="149">
        <v>63.299078096728898</v>
      </c>
      <c r="L38" s="146">
        <v>-17.317955264096799</v>
      </c>
      <c r="M38" s="147">
        <v>-1.86957464178039</v>
      </c>
      <c r="N38" s="147">
        <v>-18.8637578057848</v>
      </c>
      <c r="O38" s="147">
        <v>-16.2773741069796</v>
      </c>
      <c r="P38" s="147">
        <v>3.1877045680944902</v>
      </c>
      <c r="Q38" s="147">
        <v>-14.682295947056501</v>
      </c>
      <c r="R38" s="58"/>
    </row>
    <row r="39" spans="1:18" x14ac:dyDescent="0.2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42">
        <v>53.153079252902501</v>
      </c>
      <c r="G39" s="143">
        <v>49.313603137814198</v>
      </c>
      <c r="H39" s="144">
        <v>99.234573762123503</v>
      </c>
      <c r="I39" s="145">
        <v>98.177476371242605</v>
      </c>
      <c r="J39" s="144">
        <v>52.746231638061502</v>
      </c>
      <c r="K39" s="145">
        <v>48.414851068435901</v>
      </c>
      <c r="L39" s="142">
        <v>7.7858356939734401</v>
      </c>
      <c r="M39" s="143">
        <v>1.07672088339655</v>
      </c>
      <c r="N39" s="143">
        <v>8.94638829623395</v>
      </c>
      <c r="O39" s="143">
        <v>9.9369865852530204</v>
      </c>
      <c r="P39" s="143">
        <v>0.90925298627206197</v>
      </c>
      <c r="Q39" s="143">
        <v>8.7658816237991903</v>
      </c>
      <c r="R39" s="58"/>
    </row>
    <row r="40" spans="1:18" x14ac:dyDescent="0.2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46">
        <v>46.417320619919501</v>
      </c>
      <c r="G40" s="147">
        <v>51.646266655254003</v>
      </c>
      <c r="H40" s="148">
        <v>100.944535456211</v>
      </c>
      <c r="I40" s="149">
        <v>102.26237176476999</v>
      </c>
      <c r="J40" s="148">
        <v>46.855748670998203</v>
      </c>
      <c r="K40" s="149">
        <v>52.814697209620803</v>
      </c>
      <c r="L40" s="146">
        <v>-10.1245382754158</v>
      </c>
      <c r="M40" s="147">
        <v>-1.28868154123237</v>
      </c>
      <c r="N40" s="147">
        <v>-11.282746760757901</v>
      </c>
      <c r="O40" s="147">
        <v>-10.007004353483</v>
      </c>
      <c r="P40" s="147">
        <v>1.43798681845416</v>
      </c>
      <c r="Q40" s="147">
        <v>-8.8321409827914792</v>
      </c>
      <c r="R40" s="58"/>
    </row>
    <row r="41" spans="1:18" x14ac:dyDescent="0.2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42">
        <v>55.044955044955003</v>
      </c>
      <c r="G41" s="143">
        <v>54.0786136939983</v>
      </c>
      <c r="H41" s="144">
        <v>120.420257239801</v>
      </c>
      <c r="I41" s="145">
        <v>113.192220203204</v>
      </c>
      <c r="J41" s="144">
        <v>66.285276462667696</v>
      </c>
      <c r="K41" s="145">
        <v>61.212783495350799</v>
      </c>
      <c r="L41" s="142">
        <v>1.7869196063803301</v>
      </c>
      <c r="M41" s="143">
        <v>6.3856305880570998</v>
      </c>
      <c r="N41" s="143">
        <v>8.2866562794064507</v>
      </c>
      <c r="O41" s="143">
        <v>5.3712463026531996</v>
      </c>
      <c r="P41" s="143">
        <v>-2.6923076923076898</v>
      </c>
      <c r="Q41" s="143">
        <v>-0.953497459945291</v>
      </c>
      <c r="R41" s="58"/>
    </row>
    <row r="42" spans="1:18" x14ac:dyDescent="0.2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46">
        <v>50.737480670869502</v>
      </c>
      <c r="G42" s="147">
        <v>61.834714365389203</v>
      </c>
      <c r="H42" s="148">
        <v>115.539334779041</v>
      </c>
      <c r="I42" s="149">
        <v>116.540582891748</v>
      </c>
      <c r="J42" s="148">
        <v>58.621747650767198</v>
      </c>
      <c r="K42" s="149">
        <v>72.062536550872395</v>
      </c>
      <c r="L42" s="146">
        <v>-17.9466078373787</v>
      </c>
      <c r="M42" s="147">
        <v>-0.85914115740914199</v>
      </c>
      <c r="N42" s="147">
        <v>-18.651562300498099</v>
      </c>
      <c r="O42" s="147">
        <v>-18.265917169184199</v>
      </c>
      <c r="P42" s="147">
        <v>0.47406581148912402</v>
      </c>
      <c r="Q42" s="147">
        <v>-17.5576207579686</v>
      </c>
      <c r="R42" s="57"/>
    </row>
    <row r="43" spans="1:18" x14ac:dyDescent="0.2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42">
        <v>42.223330568693797</v>
      </c>
      <c r="G43" s="143">
        <v>42.737292502072101</v>
      </c>
      <c r="H43" s="144">
        <v>93.486246200809603</v>
      </c>
      <c r="I43" s="145">
        <v>93.4219682872493</v>
      </c>
      <c r="J43" s="144">
        <v>39.4730067696308</v>
      </c>
      <c r="K43" s="145">
        <v>39.926019848114798</v>
      </c>
      <c r="L43" s="142">
        <v>-1.2026076133705399</v>
      </c>
      <c r="M43" s="143">
        <v>6.88038528182075E-2</v>
      </c>
      <c r="N43" s="143">
        <v>-1.13463120092462</v>
      </c>
      <c r="O43" s="143">
        <v>-1.1966449182205701</v>
      </c>
      <c r="P43" s="143">
        <v>-6.2725419476242703E-2</v>
      </c>
      <c r="Q43" s="143">
        <v>-1.26457869217664</v>
      </c>
      <c r="R43" s="57"/>
    </row>
    <row r="44" spans="1:18" x14ac:dyDescent="0.2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46">
        <v>64.258879781420703</v>
      </c>
      <c r="G44" s="147">
        <v>68.699626764753603</v>
      </c>
      <c r="H44" s="148">
        <v>102.789042936866</v>
      </c>
      <c r="I44" s="149">
        <v>106.909164796661</v>
      </c>
      <c r="J44" s="148">
        <v>66.051087529274</v>
      </c>
      <c r="K44" s="149">
        <v>73.446197192621796</v>
      </c>
      <c r="L44" s="146">
        <v>-6.4640045258749099</v>
      </c>
      <c r="M44" s="147">
        <v>-3.8538528176058899</v>
      </c>
      <c r="N44" s="147">
        <v>-10.0687441229302</v>
      </c>
      <c r="O44" s="147">
        <v>-0.29582839528194799</v>
      </c>
      <c r="P44" s="147">
        <v>10.867095797046501</v>
      </c>
      <c r="Q44" s="147">
        <v>3.7006417070194</v>
      </c>
      <c r="R44" s="57"/>
    </row>
    <row r="45" spans="1:18" x14ac:dyDescent="0.2">
      <c r="B45" s="19"/>
      <c r="C45" s="41"/>
      <c r="D45" s="42"/>
    </row>
    <row r="46" spans="1:18" x14ac:dyDescent="0.2">
      <c r="B46" s="19"/>
      <c r="C46" s="41"/>
      <c r="D46" s="42"/>
    </row>
    <row r="47" spans="1:18" x14ac:dyDescent="0.2">
      <c r="A47" s="33" t="s">
        <v>50</v>
      </c>
      <c r="B47" s="19" t="s">
        <v>50</v>
      </c>
      <c r="C47" s="41" t="s">
        <v>11</v>
      </c>
      <c r="D47" s="42" t="s">
        <v>12</v>
      </c>
      <c r="F47" s="133">
        <v>59.225873297809301</v>
      </c>
      <c r="G47" s="134">
        <v>56.910912287420103</v>
      </c>
      <c r="H47" s="135">
        <v>117.020018672502</v>
      </c>
      <c r="I47" s="136">
        <v>114.61612795249999</v>
      </c>
      <c r="J47" s="135">
        <v>69.306127992049298</v>
      </c>
      <c r="K47" s="136">
        <v>65.229084046284498</v>
      </c>
      <c r="L47" s="133">
        <v>4.0676926749967297</v>
      </c>
      <c r="M47" s="134">
        <v>2.0973407171799399</v>
      </c>
      <c r="N47" s="134">
        <v>6.2503467668991304</v>
      </c>
      <c r="O47" s="134">
        <v>9.3315679842162993</v>
      </c>
      <c r="P47" s="134">
        <v>2.8999634458389099</v>
      </c>
      <c r="Q47" s="134">
        <v>7.0856177214996201</v>
      </c>
      <c r="R47" s="58"/>
    </row>
    <row r="48" spans="1:18" x14ac:dyDescent="0.2">
      <c r="A48" s="40" t="s">
        <v>51</v>
      </c>
      <c r="B48" s="19" t="s">
        <v>51</v>
      </c>
      <c r="C48" s="41" t="s">
        <v>11</v>
      </c>
      <c r="D48" s="42" t="s">
        <v>12</v>
      </c>
      <c r="F48" s="142">
        <v>44.857024695734303</v>
      </c>
      <c r="G48" s="143">
        <v>52.4740310510443</v>
      </c>
      <c r="H48" s="144">
        <v>94.667197234112606</v>
      </c>
      <c r="I48" s="145">
        <v>99.448399318859003</v>
      </c>
      <c r="J48" s="91">
        <v>42.464888042065397</v>
      </c>
      <c r="K48" s="92">
        <v>52.184583938344602</v>
      </c>
      <c r="L48" s="142">
        <v>-14.5157637077671</v>
      </c>
      <c r="M48" s="143">
        <v>-4.8077215093393502</v>
      </c>
      <c r="N48" s="143">
        <v>-18.625607723083299</v>
      </c>
      <c r="O48" s="143">
        <v>-23.079249208137401</v>
      </c>
      <c r="P48" s="143">
        <v>-5.4730258014073403</v>
      </c>
      <c r="Q48" s="143">
        <v>-19.194338016176999</v>
      </c>
      <c r="R48" s="58"/>
    </row>
    <row r="49" spans="1:18" x14ac:dyDescent="0.2">
      <c r="A49" s="40" t="s">
        <v>52</v>
      </c>
      <c r="B49" s="19" t="s">
        <v>52</v>
      </c>
      <c r="C49" s="41" t="s">
        <v>11</v>
      </c>
      <c r="D49" s="42" t="s">
        <v>12</v>
      </c>
      <c r="F49" s="146">
        <v>41.852597872120597</v>
      </c>
      <c r="G49" s="147">
        <v>38.294081189959698</v>
      </c>
      <c r="H49" s="148">
        <v>95.291893626210793</v>
      </c>
      <c r="I49" s="149">
        <v>97.971919886708406</v>
      </c>
      <c r="J49" s="148">
        <v>39.882133044107</v>
      </c>
      <c r="K49" s="149">
        <v>37.517446544778402</v>
      </c>
      <c r="L49" s="146">
        <v>9.29260233326589</v>
      </c>
      <c r="M49" s="147">
        <v>-2.73550448291375</v>
      </c>
      <c r="N49" s="147">
        <v>6.3028982969463003</v>
      </c>
      <c r="O49" s="147">
        <v>6.3028982969463003</v>
      </c>
      <c r="P49" s="147">
        <v>0</v>
      </c>
      <c r="Q49" s="147">
        <v>9.29260233326589</v>
      </c>
      <c r="R49" s="58"/>
    </row>
    <row r="50" spans="1:18" x14ac:dyDescent="0.2">
      <c r="A50" s="40" t="s">
        <v>53</v>
      </c>
      <c r="B50" s="19" t="s">
        <v>53</v>
      </c>
      <c r="C50" s="41" t="s">
        <v>11</v>
      </c>
      <c r="D50" s="42" t="s">
        <v>12</v>
      </c>
      <c r="F50" s="142">
        <v>56.140490366480499</v>
      </c>
      <c r="G50" s="143">
        <v>51.1055746725878</v>
      </c>
      <c r="H50" s="144">
        <v>106.967459661615</v>
      </c>
      <c r="I50" s="145">
        <v>102.968794209262</v>
      </c>
      <c r="J50" s="144">
        <v>60.052056386598103</v>
      </c>
      <c r="K50" s="145">
        <v>52.622794014078003</v>
      </c>
      <c r="L50" s="142">
        <v>9.8519891932519208</v>
      </c>
      <c r="M50" s="143">
        <v>3.8833760102368902</v>
      </c>
      <c r="N50" s="143">
        <v>14.117954988350601</v>
      </c>
      <c r="O50" s="143">
        <v>12.6050882832252</v>
      </c>
      <c r="P50" s="143">
        <v>-1.3257043602646299</v>
      </c>
      <c r="Q50" s="143">
        <v>8.3956765826795507</v>
      </c>
      <c r="R50" s="58"/>
    </row>
    <row r="51" spans="1:18" x14ac:dyDescent="0.2">
      <c r="A51" s="40" t="s">
        <v>54</v>
      </c>
      <c r="B51" s="19" t="s">
        <v>54</v>
      </c>
      <c r="C51" s="41" t="s">
        <v>11</v>
      </c>
      <c r="D51" s="42" t="s">
        <v>12</v>
      </c>
      <c r="F51" s="146">
        <v>61.871912905256103</v>
      </c>
      <c r="G51" s="147">
        <v>61.126329554186398</v>
      </c>
      <c r="H51" s="148">
        <v>141.320738003125</v>
      </c>
      <c r="I51" s="149">
        <v>139.50147306413999</v>
      </c>
      <c r="J51" s="148">
        <v>87.437843934358796</v>
      </c>
      <c r="K51" s="149">
        <v>85.272130158131006</v>
      </c>
      <c r="L51" s="146">
        <v>1.2197417324211499</v>
      </c>
      <c r="M51" s="147">
        <v>1.30411880177678</v>
      </c>
      <c r="N51" s="147">
        <v>2.5397674154635599</v>
      </c>
      <c r="O51" s="147">
        <v>3.6602831337527602</v>
      </c>
      <c r="P51" s="147">
        <v>1.0927621024818299</v>
      </c>
      <c r="Q51" s="147">
        <v>2.3258327103030401</v>
      </c>
      <c r="R51" s="58"/>
    </row>
    <row r="52" spans="1:18" x14ac:dyDescent="0.2">
      <c r="A52" s="40" t="s">
        <v>55</v>
      </c>
      <c r="B52" s="19" t="s">
        <v>55</v>
      </c>
      <c r="C52" s="41" t="s">
        <v>11</v>
      </c>
      <c r="D52" s="42" t="s">
        <v>12</v>
      </c>
      <c r="F52" s="142">
        <v>47.364390782491</v>
      </c>
      <c r="G52" s="143">
        <v>45.814760077232897</v>
      </c>
      <c r="H52" s="144">
        <v>96.520560025566695</v>
      </c>
      <c r="I52" s="145">
        <v>95.817320659738002</v>
      </c>
      <c r="J52" s="144">
        <v>45.716375235958203</v>
      </c>
      <c r="K52" s="145">
        <v>43.8984755726919</v>
      </c>
      <c r="L52" s="142">
        <v>3.3823831067667398</v>
      </c>
      <c r="M52" s="143">
        <v>0.73393762316322098</v>
      </c>
      <c r="N52" s="143">
        <v>4.1411453121100399</v>
      </c>
      <c r="O52" s="143">
        <v>4.5495078875872004</v>
      </c>
      <c r="P52" s="143">
        <v>0.39212414483564101</v>
      </c>
      <c r="Q52" s="143">
        <v>3.7877703924348598</v>
      </c>
      <c r="R52" s="58"/>
    </row>
    <row r="53" spans="1:18" x14ac:dyDescent="0.2">
      <c r="A53" s="40" t="s">
        <v>56</v>
      </c>
      <c r="B53" s="19" t="s">
        <v>56</v>
      </c>
      <c r="C53" s="41" t="s">
        <v>11</v>
      </c>
      <c r="D53" s="42" t="s">
        <v>12</v>
      </c>
      <c r="F53" s="146">
        <v>49.236887698850197</v>
      </c>
      <c r="G53" s="147">
        <v>58.088305337694003</v>
      </c>
      <c r="H53" s="148">
        <v>103.149650997264</v>
      </c>
      <c r="I53" s="149">
        <v>106.499142056713</v>
      </c>
      <c r="J53" s="148">
        <v>50.787677823279203</v>
      </c>
      <c r="K53" s="149">
        <v>61.863546819928203</v>
      </c>
      <c r="L53" s="146">
        <v>-15.237865156138501</v>
      </c>
      <c r="M53" s="147">
        <v>-3.1450873638632202</v>
      </c>
      <c r="N53" s="147">
        <v>-17.903708348453499</v>
      </c>
      <c r="O53" s="147">
        <v>-17.246792033837899</v>
      </c>
      <c r="P53" s="147">
        <v>0.80017781729273096</v>
      </c>
      <c r="Q53" s="147">
        <v>-14.559617355654201</v>
      </c>
      <c r="R53" s="58"/>
    </row>
    <row r="54" spans="1:18" x14ac:dyDescent="0.2">
      <c r="A54" s="40" t="s">
        <v>57</v>
      </c>
      <c r="B54" s="19" t="s">
        <v>57</v>
      </c>
      <c r="C54" s="41" t="s">
        <v>11</v>
      </c>
      <c r="D54" s="42" t="s">
        <v>12</v>
      </c>
      <c r="F54" s="142">
        <v>45.9187700336646</v>
      </c>
      <c r="G54" s="143">
        <v>53.285017500648102</v>
      </c>
      <c r="H54" s="144">
        <v>108.16212310687401</v>
      </c>
      <c r="I54" s="145">
        <v>108.13975572669899</v>
      </c>
      <c r="J54" s="144">
        <v>49.666716572974799</v>
      </c>
      <c r="K54" s="145">
        <v>57.6222877641301</v>
      </c>
      <c r="L54" s="142">
        <v>-13.8242376797454</v>
      </c>
      <c r="M54" s="143">
        <v>2.0683771684496501E-2</v>
      </c>
      <c r="N54" s="143">
        <v>-13.806413281819699</v>
      </c>
      <c r="O54" s="143">
        <v>-13.2882349587635</v>
      </c>
      <c r="P54" s="143">
        <v>0.60117967332123401</v>
      </c>
      <c r="Q54" s="143">
        <v>-13.306166513346399</v>
      </c>
      <c r="R54" s="58"/>
    </row>
    <row r="55" spans="1:18" x14ac:dyDescent="0.2">
      <c r="A55" s="40" t="s">
        <v>58</v>
      </c>
      <c r="B55" s="19" t="s">
        <v>58</v>
      </c>
      <c r="C55" s="41" t="s">
        <v>11</v>
      </c>
      <c r="D55" s="42" t="s">
        <v>12</v>
      </c>
      <c r="F55" s="146">
        <v>39.333602177638802</v>
      </c>
      <c r="G55" s="147">
        <v>46.897368686359499</v>
      </c>
      <c r="H55" s="148">
        <v>85.620620274253397</v>
      </c>
      <c r="I55" s="149">
        <v>88.396027838985304</v>
      </c>
      <c r="J55" s="148">
        <v>33.677674160701599</v>
      </c>
      <c r="K55" s="149">
        <v>41.4554110797459</v>
      </c>
      <c r="L55" s="146">
        <v>-16.1283387972268</v>
      </c>
      <c r="M55" s="147">
        <v>-3.1397423985920199</v>
      </c>
      <c r="N55" s="147">
        <v>-18.7616929044137</v>
      </c>
      <c r="O55" s="147">
        <v>-18.7616929044137</v>
      </c>
      <c r="P55" s="147">
        <v>0</v>
      </c>
      <c r="Q55" s="147">
        <v>-16.1283387972268</v>
      </c>
      <c r="R55" s="58"/>
    </row>
    <row r="56" spans="1:18" x14ac:dyDescent="0.2">
      <c r="A56" s="40" t="s">
        <v>59</v>
      </c>
      <c r="B56" s="19" t="s">
        <v>59</v>
      </c>
      <c r="C56" s="41" t="s">
        <v>11</v>
      </c>
      <c r="D56" s="42" t="s">
        <v>12</v>
      </c>
      <c r="F56" s="142">
        <v>50.4049433652321</v>
      </c>
      <c r="G56" s="143">
        <v>52.518514909374304</v>
      </c>
      <c r="H56" s="144">
        <v>117.766918165109</v>
      </c>
      <c r="I56" s="145">
        <v>116.821818181818</v>
      </c>
      <c r="J56" s="144">
        <v>59.360348404102901</v>
      </c>
      <c r="K56" s="145">
        <v>61.353083999220402</v>
      </c>
      <c r="L56" s="142">
        <v>-4.0244312844515502</v>
      </c>
      <c r="M56" s="143">
        <v>0.80900982196723903</v>
      </c>
      <c r="N56" s="143">
        <v>-3.24797950685385</v>
      </c>
      <c r="O56" s="143">
        <v>-1.2812603999672501</v>
      </c>
      <c r="P56" s="143">
        <v>2.0327421555252299</v>
      </c>
      <c r="Q56" s="143">
        <v>-2.0734954401654999</v>
      </c>
      <c r="R56" s="58"/>
    </row>
    <row r="57" spans="1:18" x14ac:dyDescent="0.2">
      <c r="A57" s="63" t="s">
        <v>65</v>
      </c>
      <c r="B57" s="19" t="s">
        <v>71</v>
      </c>
      <c r="C57" s="41" t="s">
        <v>11</v>
      </c>
      <c r="D57" s="42" t="s">
        <v>12</v>
      </c>
      <c r="F57" s="146">
        <v>54.338888888888803</v>
      </c>
      <c r="G57" s="147">
        <v>49.362244897959101</v>
      </c>
      <c r="H57" s="148">
        <v>279.35021090452301</v>
      </c>
      <c r="I57" s="149">
        <v>277.81802283359502</v>
      </c>
      <c r="J57" s="148">
        <v>151.79580071428501</v>
      </c>
      <c r="K57" s="149">
        <v>137.137212801787</v>
      </c>
      <c r="L57" s="146">
        <v>10.0818834338214</v>
      </c>
      <c r="M57" s="147">
        <v>0.55150780186999304</v>
      </c>
      <c r="N57" s="147">
        <v>10.688993609404299</v>
      </c>
      <c r="O57" s="147">
        <v>16.269951270382698</v>
      </c>
      <c r="P57" s="147">
        <v>5.04201680672268</v>
      </c>
      <c r="Q57" s="147">
        <v>15.6322304977115</v>
      </c>
    </row>
    <row r="58" spans="1:18" x14ac:dyDescent="0.2">
      <c r="A58" s="19" t="s">
        <v>66</v>
      </c>
      <c r="B58" t="s">
        <v>72</v>
      </c>
      <c r="C58" s="41" t="s">
        <v>11</v>
      </c>
      <c r="D58" s="42" t="s">
        <v>12</v>
      </c>
      <c r="F58" s="142">
        <v>63.513257628496802</v>
      </c>
      <c r="G58" s="143">
        <v>62.324788786482301</v>
      </c>
      <c r="H58" s="144">
        <v>176.810002082556</v>
      </c>
      <c r="I58" s="145">
        <v>175.25882400512799</v>
      </c>
      <c r="J58" s="144">
        <v>112.297792135644</v>
      </c>
      <c r="K58" s="145">
        <v>109.22969189086901</v>
      </c>
      <c r="L58" s="142">
        <v>1.9068958999380201</v>
      </c>
      <c r="M58" s="143">
        <v>0.88507844682494596</v>
      </c>
      <c r="N58" s="143">
        <v>2.8088518713767101</v>
      </c>
      <c r="O58" s="143">
        <v>4.2516547814944596</v>
      </c>
      <c r="P58" s="143">
        <v>1.4033839342188399</v>
      </c>
      <c r="Q58" s="143">
        <v>3.3370409048588798</v>
      </c>
    </row>
    <row r="59" spans="1:18" x14ac:dyDescent="0.2">
      <c r="A59" s="63" t="s">
        <v>67</v>
      </c>
      <c r="B59" t="s">
        <v>73</v>
      </c>
      <c r="C59" s="41" t="s">
        <v>11</v>
      </c>
      <c r="D59" s="42" t="s">
        <v>12</v>
      </c>
      <c r="F59" s="146">
        <v>62.508576137835199</v>
      </c>
      <c r="G59" s="147">
        <v>60.4422475300169</v>
      </c>
      <c r="H59" s="148">
        <v>137.60529283462</v>
      </c>
      <c r="I59" s="149">
        <v>135.48588211325901</v>
      </c>
      <c r="J59" s="148">
        <v>86.015109241219804</v>
      </c>
      <c r="K59" s="149">
        <v>81.890712235123402</v>
      </c>
      <c r="L59" s="146">
        <v>3.41868261399802</v>
      </c>
      <c r="M59" s="147">
        <v>1.56430374021467</v>
      </c>
      <c r="N59" s="147">
        <v>5.0364649342095404</v>
      </c>
      <c r="O59" s="147">
        <v>6.6426661060590204</v>
      </c>
      <c r="P59" s="147">
        <v>1.5291843388441599</v>
      </c>
      <c r="Q59" s="147">
        <v>5.0001449119702404</v>
      </c>
    </row>
    <row r="60" spans="1:18" x14ac:dyDescent="0.2">
      <c r="A60" s="19" t="s">
        <v>68</v>
      </c>
      <c r="B60" t="s">
        <v>74</v>
      </c>
      <c r="C60" s="41" t="s">
        <v>11</v>
      </c>
      <c r="D60" s="42" t="s">
        <v>12</v>
      </c>
      <c r="F60" s="142">
        <v>57.004439996166901</v>
      </c>
      <c r="G60" s="143">
        <v>55.769475695181399</v>
      </c>
      <c r="H60" s="144">
        <v>111.537399308746</v>
      </c>
      <c r="I60" s="145">
        <v>110.08014366777</v>
      </c>
      <c r="J60" s="144">
        <v>63.581269862239402</v>
      </c>
      <c r="K60" s="145">
        <v>61.391118968018098</v>
      </c>
      <c r="L60" s="142">
        <v>2.2144090214068801</v>
      </c>
      <c r="M60" s="143">
        <v>1.3238133530912399</v>
      </c>
      <c r="N60" s="143">
        <v>3.56753701681557</v>
      </c>
      <c r="O60" s="143">
        <v>3.2366749000456498</v>
      </c>
      <c r="P60" s="143">
        <v>-0.31946508172362498</v>
      </c>
      <c r="Q60" s="143">
        <v>1.88786967609332</v>
      </c>
    </row>
    <row r="61" spans="1:18" x14ac:dyDescent="0.2">
      <c r="A61" s="63" t="s">
        <v>69</v>
      </c>
      <c r="B61" t="s">
        <v>75</v>
      </c>
      <c r="C61" s="41" t="s">
        <v>11</v>
      </c>
      <c r="D61" s="42" t="s">
        <v>12</v>
      </c>
      <c r="F61" s="146">
        <v>52.426103054612703</v>
      </c>
      <c r="G61" s="147">
        <v>51.963520787281603</v>
      </c>
      <c r="H61" s="148">
        <v>82.6026310817889</v>
      </c>
      <c r="I61" s="149">
        <v>81.823877159251296</v>
      </c>
      <c r="J61" s="148">
        <v>43.305340496760202</v>
      </c>
      <c r="K61" s="149">
        <v>42.518567416607297</v>
      </c>
      <c r="L61" s="146">
        <v>0.89020578344719803</v>
      </c>
      <c r="M61" s="147">
        <v>0.95174409912389102</v>
      </c>
      <c r="N61" s="147">
        <v>1.8504223635851</v>
      </c>
      <c r="O61" s="147">
        <v>3.06133742971392</v>
      </c>
      <c r="P61" s="147">
        <v>1.1889151149576</v>
      </c>
      <c r="Q61" s="147">
        <v>2.0897046895184301</v>
      </c>
    </row>
    <row r="62" spans="1:18" x14ac:dyDescent="0.2">
      <c r="A62" s="19" t="s">
        <v>70</v>
      </c>
      <c r="B62" t="s">
        <v>76</v>
      </c>
      <c r="C62" s="41" t="s">
        <v>11</v>
      </c>
      <c r="D62" s="42" t="s">
        <v>12</v>
      </c>
      <c r="F62" s="142">
        <v>48.264515667537601</v>
      </c>
      <c r="G62" s="143">
        <v>47.894762297288203</v>
      </c>
      <c r="H62" s="144">
        <v>61.414401240584397</v>
      </c>
      <c r="I62" s="145">
        <v>62.265520685620402</v>
      </c>
      <c r="J62" s="144">
        <v>29.641363308886302</v>
      </c>
      <c r="K62" s="145">
        <v>29.8219231255467</v>
      </c>
      <c r="L62" s="142">
        <v>0.77201212097966898</v>
      </c>
      <c r="M62" s="143">
        <v>-1.36691934101588</v>
      </c>
      <c r="N62" s="143">
        <v>-0.60546000303287395</v>
      </c>
      <c r="O62" s="143">
        <v>-0.65520409099650001</v>
      </c>
      <c r="P62" s="143">
        <v>-5.0047103155911397E-2</v>
      </c>
      <c r="Q62" s="143">
        <v>0.72157864812119499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topLeftCell="A5" workbookViewId="0">
      <selection activeCell="L8" sqref="L8"/>
    </sheetView>
  </sheetViews>
  <sheetFormatPr defaultColWidth="8.85546875" defaultRowHeight="12.75" x14ac:dyDescent="0.2"/>
  <cols>
    <col min="1" max="1" width="33" customWidth="1"/>
    <col min="2" max="2" width="21.7109375" customWidth="1"/>
    <col min="12" max="12" width="12.140625" customWidth="1"/>
  </cols>
  <sheetData>
    <row r="1" spans="1:18" ht="25.5" x14ac:dyDescent="0.35">
      <c r="A1" s="43" t="s">
        <v>91</v>
      </c>
      <c r="B1" s="56" t="s">
        <v>60</v>
      </c>
      <c r="D1" s="46"/>
      <c r="E1" s="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8" ht="25.5" x14ac:dyDescent="0.3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">
      <c r="A6" s="2"/>
      <c r="B6" s="27"/>
      <c r="C6" s="126" t="s">
        <v>0</v>
      </c>
      <c r="D6" s="127"/>
      <c r="E6" s="28"/>
      <c r="F6" s="130" t="s">
        <v>90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8" x14ac:dyDescent="0.2">
      <c r="A7" s="4"/>
      <c r="B7" s="29"/>
      <c r="C7" s="3"/>
      <c r="D7" s="17"/>
      <c r="E7" s="30"/>
      <c r="F7" s="128" t="s">
        <v>1</v>
      </c>
      <c r="G7" s="129"/>
      <c r="H7" s="128" t="s">
        <v>2</v>
      </c>
      <c r="I7" s="129"/>
      <c r="J7" s="128" t="s">
        <v>3</v>
      </c>
      <c r="K7" s="129"/>
      <c r="L7" s="49" t="s">
        <v>84</v>
      </c>
      <c r="M7" s="50"/>
      <c r="N7" s="50"/>
      <c r="O7" s="50"/>
      <c r="P7" s="50"/>
      <c r="Q7" s="51"/>
    </row>
    <row r="8" spans="1:18" ht="22.5" x14ac:dyDescent="0.2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33">
        <v>56.220613499499301</v>
      </c>
      <c r="G9" s="134">
        <v>55.642685637867899</v>
      </c>
      <c r="H9" s="135">
        <v>157.444066772886</v>
      </c>
      <c r="I9" s="136">
        <v>155.30329109690101</v>
      </c>
      <c r="J9" s="135">
        <v>88.516020258278203</v>
      </c>
      <c r="K9" s="136">
        <v>86.414922050311702</v>
      </c>
      <c r="L9" s="133">
        <v>1.0386412068472901</v>
      </c>
      <c r="M9" s="134">
        <v>1.3784483644005401</v>
      </c>
      <c r="N9" s="134">
        <v>2.4314067039756102</v>
      </c>
      <c r="O9" s="134">
        <v>3.1276569170048401</v>
      </c>
      <c r="P9" s="134">
        <v>0.67972337336084099</v>
      </c>
      <c r="Q9" s="134">
        <v>1.7254244672564301</v>
      </c>
      <c r="R9" s="58"/>
    </row>
    <row r="10" spans="1:18" x14ac:dyDescent="0.2">
      <c r="A10" s="36"/>
      <c r="B10" s="19"/>
      <c r="C10" s="37"/>
      <c r="D10" s="38"/>
      <c r="E10" s="1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57"/>
    </row>
    <row r="11" spans="1:18" x14ac:dyDescent="0.2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33">
        <v>52.079673678926603</v>
      </c>
      <c r="G11" s="134">
        <v>52.083320206781998</v>
      </c>
      <c r="H11" s="135">
        <v>117.341502320423</v>
      </c>
      <c r="I11" s="136">
        <v>119.15155823270599</v>
      </c>
      <c r="J11" s="135">
        <v>61.111071498426497</v>
      </c>
      <c r="K11" s="136">
        <v>62.058087605710703</v>
      </c>
      <c r="L11" s="133">
        <v>-7.0013352469222804E-3</v>
      </c>
      <c r="M11" s="134">
        <v>-1.5191206385634901</v>
      </c>
      <c r="N11" s="134">
        <v>-1.5260156150816999</v>
      </c>
      <c r="O11" s="134">
        <v>-0.76585974745541996</v>
      </c>
      <c r="P11" s="134">
        <v>0.77193572736425897</v>
      </c>
      <c r="Q11" s="134">
        <v>0.76488034630917401</v>
      </c>
      <c r="R11" s="58"/>
    </row>
    <row r="12" spans="1:18" x14ac:dyDescent="0.2">
      <c r="A12" s="36"/>
      <c r="B12" s="19"/>
      <c r="C12" s="37"/>
      <c r="D12" s="38"/>
      <c r="E12" s="1"/>
      <c r="F12" s="138"/>
      <c r="G12" s="138"/>
      <c r="H12" s="139"/>
      <c r="I12" s="139"/>
      <c r="J12" s="139"/>
      <c r="K12" s="139"/>
      <c r="L12" s="138"/>
      <c r="M12" s="138"/>
      <c r="N12" s="138"/>
      <c r="O12" s="138"/>
      <c r="P12" s="138"/>
      <c r="Q12" s="138"/>
      <c r="R12" s="57"/>
    </row>
    <row r="13" spans="1:18" x14ac:dyDescent="0.2">
      <c r="A13" s="39" t="s">
        <v>14</v>
      </c>
      <c r="B13" s="19"/>
      <c r="C13" s="7"/>
      <c r="D13" s="18"/>
      <c r="E13" s="1"/>
      <c r="F13" s="140"/>
      <c r="G13" s="140"/>
      <c r="H13" s="141"/>
      <c r="I13" s="141"/>
      <c r="J13" s="141"/>
      <c r="K13" s="141"/>
      <c r="L13" s="140"/>
      <c r="M13" s="140"/>
      <c r="N13" s="140"/>
      <c r="O13" s="140"/>
      <c r="P13" s="140"/>
      <c r="Q13" s="140"/>
      <c r="R13" s="57"/>
    </row>
    <row r="14" spans="1:18" x14ac:dyDescent="0.2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33">
        <v>50.230402168117998</v>
      </c>
      <c r="G14" s="134">
        <v>47.608343030813799</v>
      </c>
      <c r="H14" s="135">
        <v>102.49377944126201</v>
      </c>
      <c r="I14" s="136">
        <v>100.505176962449</v>
      </c>
      <c r="J14" s="135">
        <v>51.483037610650001</v>
      </c>
      <c r="K14" s="136">
        <v>47.848849412009301</v>
      </c>
      <c r="L14" s="133">
        <v>5.5075622682501004</v>
      </c>
      <c r="M14" s="134">
        <v>1.97860701201126</v>
      </c>
      <c r="N14" s="134">
        <v>7.5951422934918398</v>
      </c>
      <c r="O14" s="134">
        <v>6.0819956305569702</v>
      </c>
      <c r="P14" s="134">
        <v>-1.4063336231364401</v>
      </c>
      <c r="Q14" s="134">
        <v>4.0237739451200696</v>
      </c>
      <c r="R14" s="58"/>
    </row>
    <row r="15" spans="1:18" x14ac:dyDescent="0.2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42">
        <v>57.2471181999382</v>
      </c>
      <c r="G15" s="143">
        <v>55.625010544166997</v>
      </c>
      <c r="H15" s="144">
        <v>110.491945379855</v>
      </c>
      <c r="I15" s="145">
        <v>108.60816207257101</v>
      </c>
      <c r="J15" s="144">
        <v>63.253454573017002</v>
      </c>
      <c r="K15" s="145">
        <v>60.4133016046938</v>
      </c>
      <c r="L15" s="142">
        <v>2.9161480418654202</v>
      </c>
      <c r="M15" s="143">
        <v>1.7344767385211499</v>
      </c>
      <c r="N15" s="143">
        <v>4.7012046898335704</v>
      </c>
      <c r="O15" s="143">
        <v>8.6174977435588502</v>
      </c>
      <c r="P15" s="143">
        <v>3.7404469846616202</v>
      </c>
      <c r="Q15" s="143">
        <v>6.7656719980272699</v>
      </c>
      <c r="R15" s="58"/>
    </row>
    <row r="16" spans="1:18" x14ac:dyDescent="0.2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46">
        <v>45.0673840272188</v>
      </c>
      <c r="G16" s="147">
        <v>46.733235765237303</v>
      </c>
      <c r="H16" s="148">
        <v>105.71508091091</v>
      </c>
      <c r="I16" s="149">
        <v>105.51312412924</v>
      </c>
      <c r="J16" s="148">
        <v>47.643021488805097</v>
      </c>
      <c r="K16" s="149">
        <v>49.309697062585698</v>
      </c>
      <c r="L16" s="146">
        <v>-3.5645974663231699</v>
      </c>
      <c r="M16" s="147">
        <v>0.19140441848932799</v>
      </c>
      <c r="N16" s="147">
        <v>-3.3800158448857398</v>
      </c>
      <c r="O16" s="147">
        <v>-2.6097460148788501</v>
      </c>
      <c r="P16" s="147">
        <v>0.79721585212671497</v>
      </c>
      <c r="Q16" s="147">
        <v>-2.7957991502624902</v>
      </c>
      <c r="R16" s="58"/>
    </row>
    <row r="17" spans="1:18" x14ac:dyDescent="0.2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42">
        <v>55.4923279943187</v>
      </c>
      <c r="G17" s="143">
        <v>57.025075407582698</v>
      </c>
      <c r="H17" s="144">
        <v>162.03601080775201</v>
      </c>
      <c r="I17" s="145">
        <v>187.492642783836</v>
      </c>
      <c r="J17" s="144">
        <v>89.917554586347805</v>
      </c>
      <c r="K17" s="145">
        <v>106.91782093115199</v>
      </c>
      <c r="L17" s="142">
        <v>-2.6878481129727998</v>
      </c>
      <c r="M17" s="143">
        <v>-13.5774031439905</v>
      </c>
      <c r="N17" s="143">
        <v>-15.900311282766801</v>
      </c>
      <c r="O17" s="143">
        <v>-15.5389968592189</v>
      </c>
      <c r="P17" s="143">
        <v>0.42962635065480498</v>
      </c>
      <c r="Q17" s="143">
        <v>-2.2697694660768999</v>
      </c>
      <c r="R17" s="58"/>
    </row>
    <row r="18" spans="1:18" x14ac:dyDescent="0.2">
      <c r="A18" s="36"/>
      <c r="B18" s="19"/>
      <c r="C18" s="37"/>
      <c r="D18" s="38"/>
      <c r="E18" s="1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57"/>
    </row>
    <row r="19" spans="1:18" x14ac:dyDescent="0.2">
      <c r="A19" s="39" t="s">
        <v>19</v>
      </c>
      <c r="B19" s="19"/>
      <c r="C19" s="7"/>
      <c r="D19" s="18"/>
      <c r="E19" s="1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57"/>
    </row>
    <row r="20" spans="1:18" x14ac:dyDescent="0.2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33">
        <v>61.701873327386203</v>
      </c>
      <c r="G20" s="134">
        <v>63.7187465293824</v>
      </c>
      <c r="H20" s="135">
        <v>174.22258232877101</v>
      </c>
      <c r="I20" s="136">
        <v>184.97932344714101</v>
      </c>
      <c r="J20" s="135">
        <v>107.498597056199</v>
      </c>
      <c r="K20" s="136">
        <v>117.86650623905</v>
      </c>
      <c r="L20" s="133">
        <v>-3.1652744472400598</v>
      </c>
      <c r="M20" s="134">
        <v>-5.8151045846180498</v>
      </c>
      <c r="N20" s="134">
        <v>-8.7963150123609104</v>
      </c>
      <c r="O20" s="134">
        <v>-8.4300351529728008</v>
      </c>
      <c r="P20" s="134">
        <v>0.40160642570281102</v>
      </c>
      <c r="Q20" s="134">
        <v>-2.7763799671084901</v>
      </c>
      <c r="R20" s="58"/>
    </row>
    <row r="21" spans="1:18" x14ac:dyDescent="0.2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42">
        <v>55.6310970625102</v>
      </c>
      <c r="G21" s="143">
        <v>54.597908402452198</v>
      </c>
      <c r="H21" s="144">
        <v>137.05624667532001</v>
      </c>
      <c r="I21" s="145">
        <v>140.19282872675501</v>
      </c>
      <c r="J21" s="144">
        <v>76.245893618180801</v>
      </c>
      <c r="K21" s="145">
        <v>76.542352215040594</v>
      </c>
      <c r="L21" s="142">
        <v>1.89235941502036</v>
      </c>
      <c r="M21" s="143">
        <v>-2.2373341631821799</v>
      </c>
      <c r="N21" s="143">
        <v>-0.38731315184426401</v>
      </c>
      <c r="O21" s="143">
        <v>1.40604127586394</v>
      </c>
      <c r="P21" s="143">
        <v>1.80032733224222</v>
      </c>
      <c r="Q21" s="143">
        <v>3.7267554110354602</v>
      </c>
      <c r="R21" s="58"/>
    </row>
    <row r="22" spans="1:18" x14ac:dyDescent="0.2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46">
        <v>53.230477822271602</v>
      </c>
      <c r="G22" s="147">
        <v>55.103919012194098</v>
      </c>
      <c r="H22" s="148">
        <v>130.444599820234</v>
      </c>
      <c r="I22" s="149">
        <v>145.13879032171701</v>
      </c>
      <c r="J22" s="148">
        <v>69.436283777660705</v>
      </c>
      <c r="K22" s="149">
        <v>79.977161474157398</v>
      </c>
      <c r="L22" s="146">
        <v>-3.3998329402087601</v>
      </c>
      <c r="M22" s="147">
        <v>-10.124233823991201</v>
      </c>
      <c r="N22" s="147">
        <v>-13.1798597277082</v>
      </c>
      <c r="O22" s="147">
        <v>-13.1093479534993</v>
      </c>
      <c r="P22" s="147">
        <v>8.1215918319990699E-2</v>
      </c>
      <c r="Q22" s="147">
        <v>-3.3213782274325001</v>
      </c>
      <c r="R22" s="58"/>
    </row>
    <row r="23" spans="1:18" x14ac:dyDescent="0.2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42">
        <v>57.802230307332799</v>
      </c>
      <c r="G23" s="143">
        <v>59.316745245599101</v>
      </c>
      <c r="H23" s="144">
        <v>153.39397471325501</v>
      </c>
      <c r="I23" s="145">
        <v>162.42689467288301</v>
      </c>
      <c r="J23" s="144">
        <v>88.665138541327707</v>
      </c>
      <c r="K23" s="145">
        <v>96.346347323451994</v>
      </c>
      <c r="L23" s="142">
        <v>-2.5532670951441299</v>
      </c>
      <c r="M23" s="143">
        <v>-5.5612218517258896</v>
      </c>
      <c r="N23" s="143">
        <v>-7.9724960992419396</v>
      </c>
      <c r="O23" s="143">
        <v>-8.5893451950750599</v>
      </c>
      <c r="P23" s="143">
        <v>-0.67028776147001001</v>
      </c>
      <c r="Q23" s="143">
        <v>-3.2064406197577502</v>
      </c>
      <c r="R23" s="58"/>
    </row>
    <row r="24" spans="1:18" x14ac:dyDescent="0.2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46">
        <v>52.222013588445598</v>
      </c>
      <c r="G24" s="147">
        <v>51.986139121583001</v>
      </c>
      <c r="H24" s="148">
        <v>94.784253654688598</v>
      </c>
      <c r="I24" s="149">
        <v>95.6182401330923</v>
      </c>
      <c r="J24" s="148">
        <v>49.498245823258202</v>
      </c>
      <c r="K24" s="149">
        <v>49.708231341198797</v>
      </c>
      <c r="L24" s="146">
        <v>0.453725686977557</v>
      </c>
      <c r="M24" s="147">
        <v>-0.87220437987869603</v>
      </c>
      <c r="N24" s="147">
        <v>-0.42243610821559202</v>
      </c>
      <c r="O24" s="147">
        <v>-0.55733459169960797</v>
      </c>
      <c r="P24" s="147">
        <v>-0.13547076089410701</v>
      </c>
      <c r="Q24" s="147">
        <v>0.31764026044292898</v>
      </c>
      <c r="R24" s="58"/>
    </row>
    <row r="25" spans="1:18" x14ac:dyDescent="0.2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42">
        <v>61.292963215616297</v>
      </c>
      <c r="G25" s="143">
        <v>62.648683309059003</v>
      </c>
      <c r="H25" s="144">
        <v>128.83168093126301</v>
      </c>
      <c r="I25" s="145">
        <v>129.23990900991899</v>
      </c>
      <c r="J25" s="144">
        <v>78.964754803259297</v>
      </c>
      <c r="K25" s="145">
        <v>80.967101304540705</v>
      </c>
      <c r="L25" s="142">
        <v>-2.1640041287933802</v>
      </c>
      <c r="M25" s="143">
        <v>-0.31586843551953497</v>
      </c>
      <c r="N25" s="143">
        <v>-2.4730371583267199</v>
      </c>
      <c r="O25" s="143">
        <v>1.98337942143338</v>
      </c>
      <c r="P25" s="143">
        <v>4.5694200351493803</v>
      </c>
      <c r="Q25" s="143">
        <v>2.3065334681334502</v>
      </c>
      <c r="R25" s="58"/>
    </row>
    <row r="26" spans="1:18" x14ac:dyDescent="0.2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46">
        <v>36.178373841391299</v>
      </c>
      <c r="G26" s="147">
        <v>33.724228008371298</v>
      </c>
      <c r="H26" s="148">
        <v>115.37405490694999</v>
      </c>
      <c r="I26" s="149">
        <v>116.09096404797</v>
      </c>
      <c r="J26" s="148">
        <v>41.7404569002084</v>
      </c>
      <c r="K26" s="149">
        <v>39.150781412653899</v>
      </c>
      <c r="L26" s="146">
        <v>7.2771001085948699</v>
      </c>
      <c r="M26" s="147">
        <v>-0.61754086280488896</v>
      </c>
      <c r="N26" s="147">
        <v>6.6146201789921903</v>
      </c>
      <c r="O26" s="147">
        <v>2.69031910177545</v>
      </c>
      <c r="P26" s="147">
        <v>-3.6808282678570201</v>
      </c>
      <c r="Q26" s="147">
        <v>3.3284142828604302</v>
      </c>
      <c r="R26" s="58"/>
    </row>
    <row r="27" spans="1:18" x14ac:dyDescent="0.2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42">
        <v>45.941907302217999</v>
      </c>
      <c r="G27" s="143">
        <v>42.894497960953203</v>
      </c>
      <c r="H27" s="144">
        <v>112.027516478279</v>
      </c>
      <c r="I27" s="145">
        <v>109.53852202589999</v>
      </c>
      <c r="J27" s="144">
        <v>51.467577773428197</v>
      </c>
      <c r="K27" s="145">
        <v>46.985999096858102</v>
      </c>
      <c r="L27" s="142">
        <v>7.1044294399688903</v>
      </c>
      <c r="M27" s="143">
        <v>2.2722549166681998</v>
      </c>
      <c r="N27" s="143">
        <v>9.5381151038880194</v>
      </c>
      <c r="O27" s="143">
        <v>9.9426740354183192</v>
      </c>
      <c r="P27" s="143">
        <v>0.36933165332140999</v>
      </c>
      <c r="Q27" s="143">
        <v>7.4999999999999902</v>
      </c>
      <c r="R27" s="58"/>
    </row>
    <row r="28" spans="1:18" x14ac:dyDescent="0.2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46">
        <v>55.946505240606697</v>
      </c>
      <c r="G28" s="147">
        <v>55.657649725446298</v>
      </c>
      <c r="H28" s="148">
        <v>108.68683142163999</v>
      </c>
      <c r="I28" s="149">
        <v>104.866725679943</v>
      </c>
      <c r="J28" s="148">
        <v>60.806483837157302</v>
      </c>
      <c r="K28" s="149">
        <v>58.366354857487899</v>
      </c>
      <c r="L28" s="146">
        <v>0.51898618893415105</v>
      </c>
      <c r="M28" s="147">
        <v>3.64281969988774</v>
      </c>
      <c r="N28" s="147">
        <v>4.1807116199520804</v>
      </c>
      <c r="O28" s="147">
        <v>6.17363853581287</v>
      </c>
      <c r="P28" s="147">
        <v>1.9129519129519099</v>
      </c>
      <c r="Q28" s="147">
        <v>2.4418660581152301</v>
      </c>
      <c r="R28" s="58"/>
    </row>
    <row r="29" spans="1:18" x14ac:dyDescent="0.2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42">
        <v>58.615490737091001</v>
      </c>
      <c r="G29" s="143">
        <v>55.608277727293398</v>
      </c>
      <c r="H29" s="144">
        <v>87.3703595157439</v>
      </c>
      <c r="I29" s="145">
        <v>86.507507671412398</v>
      </c>
      <c r="J29" s="144">
        <v>51.212564988914004</v>
      </c>
      <c r="K29" s="145">
        <v>48.1053351208786</v>
      </c>
      <c r="L29" s="142">
        <v>5.4078513715982703</v>
      </c>
      <c r="M29" s="143">
        <v>0.99743001221233996</v>
      </c>
      <c r="N29" s="143">
        <v>6.4592209164067702</v>
      </c>
      <c r="O29" s="143">
        <v>3.6128787529889101</v>
      </c>
      <c r="P29" s="143">
        <v>-2.6736454944122201</v>
      </c>
      <c r="Q29" s="143">
        <v>2.5896191026448001</v>
      </c>
      <c r="R29" s="58"/>
    </row>
    <row r="30" spans="1:18" x14ac:dyDescent="0.2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46">
        <v>62.159275323832198</v>
      </c>
      <c r="G30" s="147">
        <v>58.464040138600701</v>
      </c>
      <c r="H30" s="148">
        <v>88.733605538677693</v>
      </c>
      <c r="I30" s="149">
        <v>86.679901155741007</v>
      </c>
      <c r="J30" s="148">
        <v>55.156166171549899</v>
      </c>
      <c r="K30" s="149">
        <v>50.676572203791899</v>
      </c>
      <c r="L30" s="146">
        <v>6.32052656038005</v>
      </c>
      <c r="M30" s="147">
        <v>2.3692970983511401</v>
      </c>
      <c r="N30" s="147">
        <v>8.8395757111268001</v>
      </c>
      <c r="O30" s="147">
        <v>4.6793952087325899</v>
      </c>
      <c r="P30" s="147">
        <v>-3.82230496141938</v>
      </c>
      <c r="Q30" s="147">
        <v>2.2566317986554298</v>
      </c>
      <c r="R30" s="58"/>
    </row>
    <row r="31" spans="1:18" x14ac:dyDescent="0.2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42">
        <v>60.310923038627699</v>
      </c>
      <c r="G31" s="143">
        <v>58.559435179108803</v>
      </c>
      <c r="H31" s="144">
        <v>185.259907136425</v>
      </c>
      <c r="I31" s="145">
        <v>182.612367648195</v>
      </c>
      <c r="J31" s="144">
        <v>111.731960014482</v>
      </c>
      <c r="K31" s="145">
        <v>106.93677106198</v>
      </c>
      <c r="L31" s="142">
        <v>2.9909575701367901</v>
      </c>
      <c r="M31" s="143">
        <v>1.44981389942337</v>
      </c>
      <c r="N31" s="143">
        <v>4.4841347881378697</v>
      </c>
      <c r="O31" s="143">
        <v>4.4841347881378697</v>
      </c>
      <c r="P31" s="143">
        <v>0</v>
      </c>
      <c r="Q31" s="143">
        <v>2.9909575701367901</v>
      </c>
      <c r="R31" s="58"/>
    </row>
    <row r="32" spans="1:18" x14ac:dyDescent="0.2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46">
        <v>55.304164780268401</v>
      </c>
      <c r="G32" s="147">
        <v>53.291148602882203</v>
      </c>
      <c r="H32" s="148">
        <v>105.055300717874</v>
      </c>
      <c r="I32" s="149">
        <v>101.94601891926401</v>
      </c>
      <c r="J32" s="148">
        <v>58.099956619419601</v>
      </c>
      <c r="K32" s="149">
        <v>54.328204436987598</v>
      </c>
      <c r="L32" s="146">
        <v>3.7773931134173</v>
      </c>
      <c r="M32" s="147">
        <v>3.0499295917303502</v>
      </c>
      <c r="N32" s="147">
        <v>6.9425305355097597</v>
      </c>
      <c r="O32" s="147">
        <v>7.5848867737488597</v>
      </c>
      <c r="P32" s="147">
        <v>0.60065554370421104</v>
      </c>
      <c r="Q32" s="147">
        <v>4.4007377782647596</v>
      </c>
      <c r="R32" s="58"/>
    </row>
    <row r="33" spans="1:18" x14ac:dyDescent="0.2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42">
        <v>55.518396267508102</v>
      </c>
      <c r="G33" s="143">
        <v>54.404752712250399</v>
      </c>
      <c r="H33" s="144">
        <v>89.114067734567698</v>
      </c>
      <c r="I33" s="145">
        <v>88.825611214306605</v>
      </c>
      <c r="J33" s="144">
        <v>49.474701254972899</v>
      </c>
      <c r="K33" s="145">
        <v>48.325354126288502</v>
      </c>
      <c r="L33" s="142">
        <v>2.0469600535596202</v>
      </c>
      <c r="M33" s="143">
        <v>0.32474476259461499</v>
      </c>
      <c r="N33" s="143">
        <v>2.37835221172057</v>
      </c>
      <c r="O33" s="143">
        <v>2.0868420972225099</v>
      </c>
      <c r="P33" s="143">
        <v>-0.28473804100227701</v>
      </c>
      <c r="Q33" s="143">
        <v>1.7563935386007301</v>
      </c>
      <c r="R33" s="58"/>
    </row>
    <row r="34" spans="1:18" x14ac:dyDescent="0.2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46">
        <v>57.305128693435599</v>
      </c>
      <c r="G34" s="147">
        <v>55.041162227602904</v>
      </c>
      <c r="H34" s="148">
        <v>95.111775309191103</v>
      </c>
      <c r="I34" s="149">
        <v>90.548203723385498</v>
      </c>
      <c r="J34" s="148">
        <v>54.5039252435433</v>
      </c>
      <c r="K34" s="149">
        <v>49.838783705569</v>
      </c>
      <c r="L34" s="146">
        <v>4.1132243110546201</v>
      </c>
      <c r="M34" s="147">
        <v>5.0399360761995604</v>
      </c>
      <c r="N34" s="147">
        <v>9.3604642632020294</v>
      </c>
      <c r="O34" s="147">
        <v>20.5048163357378</v>
      </c>
      <c r="P34" s="147">
        <v>10.190476190476099</v>
      </c>
      <c r="Q34" s="147">
        <v>14.7228576456097</v>
      </c>
      <c r="R34" s="58"/>
    </row>
    <row r="35" spans="1:18" x14ac:dyDescent="0.2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42">
        <v>39.648250846740403</v>
      </c>
      <c r="G35" s="143">
        <v>41.912944768465898</v>
      </c>
      <c r="H35" s="144">
        <v>104.140659117528</v>
      </c>
      <c r="I35" s="145">
        <v>102.50016449812099</v>
      </c>
      <c r="J35" s="144">
        <v>41.289949760366603</v>
      </c>
      <c r="K35" s="145">
        <v>42.960837333684402</v>
      </c>
      <c r="L35" s="142">
        <v>-5.4033280988393297</v>
      </c>
      <c r="M35" s="143">
        <v>1.60047998697329</v>
      </c>
      <c r="N35" s="143">
        <v>-3.8893272967184598</v>
      </c>
      <c r="O35" s="143">
        <v>-4.6258462036405303</v>
      </c>
      <c r="P35" s="143">
        <v>-0.766323745538526</v>
      </c>
      <c r="Q35" s="143">
        <v>-6.1282448581070996</v>
      </c>
      <c r="R35" s="58"/>
    </row>
    <row r="36" spans="1:18" x14ac:dyDescent="0.2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46">
        <v>49.5428952867425</v>
      </c>
      <c r="G36" s="147">
        <v>52.098814049649299</v>
      </c>
      <c r="H36" s="148">
        <v>100.171449459594</v>
      </c>
      <c r="I36" s="149">
        <v>100.866594315816</v>
      </c>
      <c r="J36" s="148">
        <v>49.6278363129788</v>
      </c>
      <c r="K36" s="149">
        <v>52.550299410811299</v>
      </c>
      <c r="L36" s="146">
        <v>-4.9059058435976999</v>
      </c>
      <c r="M36" s="147">
        <v>-0.68917252628342596</v>
      </c>
      <c r="N36" s="147">
        <v>-5.5612682146417196</v>
      </c>
      <c r="O36" s="147">
        <v>-1.42886744327568</v>
      </c>
      <c r="P36" s="147">
        <v>4.3757478454477896</v>
      </c>
      <c r="Q36" s="147">
        <v>-0.74482806740083396</v>
      </c>
      <c r="R36" s="58"/>
    </row>
    <row r="37" spans="1:18" x14ac:dyDescent="0.2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42">
        <v>51.619974513545401</v>
      </c>
      <c r="G37" s="143">
        <v>50.676250668514399</v>
      </c>
      <c r="H37" s="144">
        <v>132.55938609618801</v>
      </c>
      <c r="I37" s="145">
        <v>136.748238163824</v>
      </c>
      <c r="J37" s="144">
        <v>68.427121318164694</v>
      </c>
      <c r="K37" s="145">
        <v>69.298879956676899</v>
      </c>
      <c r="L37" s="142">
        <v>1.86226059067428</v>
      </c>
      <c r="M37" s="143">
        <v>-3.0631854010566499</v>
      </c>
      <c r="N37" s="143">
        <v>-1.2579693049255301</v>
      </c>
      <c r="O37" s="143">
        <v>0.60360896775397499</v>
      </c>
      <c r="P37" s="143">
        <v>1.88529470132962</v>
      </c>
      <c r="Q37" s="143">
        <v>3.7826643922448402</v>
      </c>
      <c r="R37" s="58"/>
    </row>
    <row r="38" spans="1:18" x14ac:dyDescent="0.2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46">
        <v>44.689569410648197</v>
      </c>
      <c r="G38" s="147">
        <v>54.872610005475202</v>
      </c>
      <c r="H38" s="148">
        <v>104.53458621447101</v>
      </c>
      <c r="I38" s="149">
        <v>105.48267118831799</v>
      </c>
      <c r="J38" s="148">
        <v>46.716056464450197</v>
      </c>
      <c r="K38" s="149">
        <v>57.881094784523597</v>
      </c>
      <c r="L38" s="146">
        <v>-18.557602041913</v>
      </c>
      <c r="M38" s="147">
        <v>-0.898806375649847</v>
      </c>
      <c r="N38" s="147">
        <v>-19.289611507242402</v>
      </c>
      <c r="O38" s="147">
        <v>-16.716802766331899</v>
      </c>
      <c r="P38" s="147">
        <v>3.1877045680944902</v>
      </c>
      <c r="Q38" s="147">
        <v>-15.9614590018373</v>
      </c>
      <c r="R38" s="58"/>
    </row>
    <row r="39" spans="1:18" x14ac:dyDescent="0.2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42">
        <v>47.894711801508102</v>
      </c>
      <c r="G39" s="143">
        <v>46.519969419607101</v>
      </c>
      <c r="H39" s="144">
        <v>99.237359189907295</v>
      </c>
      <c r="I39" s="145">
        <v>95.811767533403895</v>
      </c>
      <c r="J39" s="144">
        <v>47.529447183433597</v>
      </c>
      <c r="K39" s="145">
        <v>44.571604956924503</v>
      </c>
      <c r="L39" s="142">
        <v>2.9551661341412299</v>
      </c>
      <c r="M39" s="143">
        <v>3.5753349976652302</v>
      </c>
      <c r="N39" s="143">
        <v>6.6361582208395697</v>
      </c>
      <c r="O39" s="143">
        <v>8.3649264198139903</v>
      </c>
      <c r="P39" s="143">
        <v>1.6211838721667</v>
      </c>
      <c r="Q39" s="143">
        <v>4.6242586830703596</v>
      </c>
      <c r="R39" s="58"/>
    </row>
    <row r="40" spans="1:18" x14ac:dyDescent="0.2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46">
        <v>41.791224083213997</v>
      </c>
      <c r="G40" s="147">
        <v>45.455007057915502</v>
      </c>
      <c r="H40" s="148">
        <v>97.478522502235805</v>
      </c>
      <c r="I40" s="149">
        <v>98.778971403038398</v>
      </c>
      <c r="J40" s="148">
        <v>40.737467771915497</v>
      </c>
      <c r="K40" s="149">
        <v>44.899988422987398</v>
      </c>
      <c r="L40" s="146">
        <v>-8.0602406903894295</v>
      </c>
      <c r="M40" s="147">
        <v>-1.31652403576514</v>
      </c>
      <c r="N40" s="147">
        <v>-9.2706497201250695</v>
      </c>
      <c r="O40" s="147">
        <v>-7.9659736226313598</v>
      </c>
      <c r="P40" s="147">
        <v>1.43798681845416</v>
      </c>
      <c r="Q40" s="147">
        <v>-6.7381590705987398</v>
      </c>
      <c r="R40" s="58"/>
    </row>
    <row r="41" spans="1:18" x14ac:dyDescent="0.2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42">
        <v>50.566312731900801</v>
      </c>
      <c r="G41" s="143">
        <v>50.127441799908802</v>
      </c>
      <c r="H41" s="144">
        <v>112.80899606219199</v>
      </c>
      <c r="I41" s="145">
        <v>107.29657835850701</v>
      </c>
      <c r="J41" s="144">
        <v>57.043349738526203</v>
      </c>
      <c r="K41" s="145">
        <v>53.785029869954201</v>
      </c>
      <c r="L41" s="142">
        <v>0.87551033173363502</v>
      </c>
      <c r="M41" s="143">
        <v>5.1375521829478501</v>
      </c>
      <c r="N41" s="143">
        <v>6.0580423148414004</v>
      </c>
      <c r="O41" s="143">
        <v>3.48650694967451</v>
      </c>
      <c r="P41" s="143">
        <v>-2.4246490968908199</v>
      </c>
      <c r="Q41" s="143">
        <v>-1.57036681850875</v>
      </c>
      <c r="R41" s="58"/>
    </row>
    <row r="42" spans="1:18" x14ac:dyDescent="0.2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46">
        <v>47.1096439518981</v>
      </c>
      <c r="G42" s="147">
        <v>56.780133664817001</v>
      </c>
      <c r="H42" s="148">
        <v>112.475856390646</v>
      </c>
      <c r="I42" s="149">
        <v>114.86320314320901</v>
      </c>
      <c r="J42" s="148">
        <v>52.9869754774817</v>
      </c>
      <c r="K42" s="149">
        <v>65.219480276404397</v>
      </c>
      <c r="L42" s="146">
        <v>-17.031466974004399</v>
      </c>
      <c r="M42" s="147">
        <v>-2.0784260644258401</v>
      </c>
      <c r="N42" s="147">
        <v>-18.7559065896885</v>
      </c>
      <c r="O42" s="147">
        <v>-18.573123315452001</v>
      </c>
      <c r="P42" s="147">
        <v>0.22498038511348201</v>
      </c>
      <c r="Q42" s="147">
        <v>-16.844804048879499</v>
      </c>
      <c r="R42" s="57"/>
    </row>
    <row r="43" spans="1:18" x14ac:dyDescent="0.2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42">
        <v>39.806439773727597</v>
      </c>
      <c r="G43" s="143">
        <v>39.850309507419396</v>
      </c>
      <c r="H43" s="144">
        <v>91.000416836479005</v>
      </c>
      <c r="I43" s="145">
        <v>91.500118252030802</v>
      </c>
      <c r="J43" s="144">
        <v>36.224026121854102</v>
      </c>
      <c r="K43" s="145">
        <v>36.463080323089002</v>
      </c>
      <c r="L43" s="142">
        <v>-0.11008630606400301</v>
      </c>
      <c r="M43" s="143">
        <v>-0.54612105983891901</v>
      </c>
      <c r="N43" s="143">
        <v>-0.65560616140150796</v>
      </c>
      <c r="O43" s="143">
        <v>-0.71792034916290004</v>
      </c>
      <c r="P43" s="143">
        <v>-6.2725419476242703E-2</v>
      </c>
      <c r="Q43" s="143">
        <v>-0.172742673442981</v>
      </c>
      <c r="R43" s="57"/>
    </row>
    <row r="44" spans="1:18" x14ac:dyDescent="0.2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46">
        <v>61.878299527646497</v>
      </c>
      <c r="G44" s="147">
        <v>62.774757892169703</v>
      </c>
      <c r="H44" s="148">
        <v>101.54558589657201</v>
      </c>
      <c r="I44" s="149">
        <v>103.219287123651</v>
      </c>
      <c r="J44" s="148">
        <v>62.834681798184597</v>
      </c>
      <c r="K44" s="149">
        <v>64.795657589895896</v>
      </c>
      <c r="L44" s="146">
        <v>-1.4280554710590301</v>
      </c>
      <c r="M44" s="147">
        <v>-1.62150047120012</v>
      </c>
      <c r="N44" s="147">
        <v>-3.0264000160669302</v>
      </c>
      <c r="O44" s="147">
        <v>7.5118139920318097</v>
      </c>
      <c r="P44" s="147">
        <v>10.867095797046501</v>
      </c>
      <c r="Q44" s="147">
        <v>9.2838521699125902</v>
      </c>
      <c r="R44" s="57"/>
    </row>
    <row r="45" spans="1:18" x14ac:dyDescent="0.2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 x14ac:dyDescent="0.2">
      <c r="B46" s="19"/>
      <c r="C46" s="41"/>
      <c r="D46" s="42"/>
    </row>
    <row r="47" spans="1:18" x14ac:dyDescent="0.2">
      <c r="A47" s="33" t="s">
        <v>50</v>
      </c>
      <c r="B47" s="19" t="s">
        <v>50</v>
      </c>
      <c r="C47" s="41" t="s">
        <v>11</v>
      </c>
      <c r="D47" s="42" t="s">
        <v>12</v>
      </c>
      <c r="F47" s="133">
        <v>55.322269207843803</v>
      </c>
      <c r="G47" s="134">
        <v>53.873176362362599</v>
      </c>
      <c r="H47" s="135">
        <v>113.654175083532</v>
      </c>
      <c r="I47" s="136">
        <v>112.042221764402</v>
      </c>
      <c r="J47" s="135">
        <v>62.8760687056661</v>
      </c>
      <c r="K47" s="136">
        <v>60.360703731446101</v>
      </c>
      <c r="L47" s="133">
        <v>2.6898225486729399</v>
      </c>
      <c r="M47" s="134">
        <v>1.4387016731243001</v>
      </c>
      <c r="N47" s="134">
        <v>4.1672227438090799</v>
      </c>
      <c r="O47" s="134">
        <v>6.9958948460017503</v>
      </c>
      <c r="P47" s="134">
        <v>2.7155107217839101</v>
      </c>
      <c r="Q47" s="134">
        <v>5.4783756901630296</v>
      </c>
    </row>
    <row r="48" spans="1:18" x14ac:dyDescent="0.2">
      <c r="A48" s="40" t="s">
        <v>51</v>
      </c>
      <c r="B48" s="19" t="s">
        <v>51</v>
      </c>
      <c r="C48" s="41" t="s">
        <v>11</v>
      </c>
      <c r="D48" s="42" t="s">
        <v>12</v>
      </c>
      <c r="F48" s="142">
        <v>42.848130546326203</v>
      </c>
      <c r="G48" s="143">
        <v>47.241621499847597</v>
      </c>
      <c r="H48" s="144">
        <v>93.973820507786897</v>
      </c>
      <c r="I48" s="145">
        <v>97.468561810990394</v>
      </c>
      <c r="J48" s="144">
        <v>40.2660252905468</v>
      </c>
      <c r="K48" s="145">
        <v>46.045729052093101</v>
      </c>
      <c r="L48" s="142">
        <v>-9.3000426616082397</v>
      </c>
      <c r="M48" s="143">
        <v>-3.5855061758072302</v>
      </c>
      <c r="N48" s="143">
        <v>-12.5520952334308</v>
      </c>
      <c r="O48" s="143">
        <v>-17.338141624095201</v>
      </c>
      <c r="P48" s="143">
        <v>-5.4730258014073403</v>
      </c>
      <c r="Q48" s="143">
        <v>-14.2640747286038</v>
      </c>
    </row>
    <row r="49" spans="1:17" x14ac:dyDescent="0.2">
      <c r="A49" s="40" t="s">
        <v>52</v>
      </c>
      <c r="B49" s="19" t="s">
        <v>52</v>
      </c>
      <c r="C49" s="41" t="s">
        <v>11</v>
      </c>
      <c r="D49" s="42" t="s">
        <v>12</v>
      </c>
      <c r="F49" s="146">
        <v>38.479355858671198</v>
      </c>
      <c r="G49" s="147">
        <v>37.0528328247362</v>
      </c>
      <c r="H49" s="148">
        <v>93.747556213771503</v>
      </c>
      <c r="I49" s="149">
        <v>96.547394655024107</v>
      </c>
      <c r="J49" s="148">
        <v>36.073455764305002</v>
      </c>
      <c r="K49" s="149">
        <v>35.773544738164297</v>
      </c>
      <c r="L49" s="146">
        <v>3.84997023218892</v>
      </c>
      <c r="M49" s="147">
        <v>-2.8999627087367101</v>
      </c>
      <c r="N49" s="147">
        <v>0.83835982242126506</v>
      </c>
      <c r="O49" s="147">
        <v>0.83835982242126506</v>
      </c>
      <c r="P49" s="147">
        <v>0</v>
      </c>
      <c r="Q49" s="147">
        <v>3.84997023218892</v>
      </c>
    </row>
    <row r="50" spans="1:17" x14ac:dyDescent="0.2">
      <c r="A50" s="40" t="s">
        <v>53</v>
      </c>
      <c r="B50" s="19" t="s">
        <v>53</v>
      </c>
      <c r="C50" s="41" t="s">
        <v>11</v>
      </c>
      <c r="D50" s="42" t="s">
        <v>12</v>
      </c>
      <c r="F50" s="142">
        <v>50.1766654107306</v>
      </c>
      <c r="G50" s="143">
        <v>47.551759399642002</v>
      </c>
      <c r="H50" s="144">
        <v>102.252606658754</v>
      </c>
      <c r="I50" s="145">
        <v>100.24462518243</v>
      </c>
      <c r="J50" s="144">
        <v>51.306948316913903</v>
      </c>
      <c r="K50" s="145">
        <v>47.6680829778225</v>
      </c>
      <c r="L50" s="142">
        <v>5.5201028189680796</v>
      </c>
      <c r="M50" s="143">
        <v>2.0030814347101802</v>
      </c>
      <c r="N50" s="143">
        <v>7.63375640842193</v>
      </c>
      <c r="O50" s="143">
        <v>6.1129746017955897</v>
      </c>
      <c r="P50" s="143">
        <v>-1.4129227273789899</v>
      </c>
      <c r="Q50" s="143">
        <v>4.0291853042851997</v>
      </c>
    </row>
    <row r="51" spans="1:17" x14ac:dyDescent="0.2">
      <c r="A51" s="40" t="s">
        <v>54</v>
      </c>
      <c r="B51" s="19" t="s">
        <v>54</v>
      </c>
      <c r="C51" s="41" t="s">
        <v>11</v>
      </c>
      <c r="D51" s="42" t="s">
        <v>12</v>
      </c>
      <c r="F51" s="146">
        <v>57.139914361910101</v>
      </c>
      <c r="G51" s="147">
        <v>58.170828648338201</v>
      </c>
      <c r="H51" s="148">
        <v>137.11621787051399</v>
      </c>
      <c r="I51" s="149">
        <v>143.79467260970199</v>
      </c>
      <c r="J51" s="148">
        <v>78.348089467502206</v>
      </c>
      <c r="K51" s="149">
        <v>83.646552609229005</v>
      </c>
      <c r="L51" s="146">
        <v>-1.7722186710805199</v>
      </c>
      <c r="M51" s="147">
        <v>-4.6444382242970699</v>
      </c>
      <c r="N51" s="147">
        <v>-6.3343472939997998</v>
      </c>
      <c r="O51" s="147">
        <v>-5.31080453818638</v>
      </c>
      <c r="P51" s="147">
        <v>1.0927621024818299</v>
      </c>
      <c r="Q51" s="147">
        <v>-0.69882270260936696</v>
      </c>
    </row>
    <row r="52" spans="1:17" x14ac:dyDescent="0.2">
      <c r="A52" s="40" t="s">
        <v>55</v>
      </c>
      <c r="B52" s="19" t="s">
        <v>55</v>
      </c>
      <c r="C52" s="41" t="s">
        <v>11</v>
      </c>
      <c r="D52" s="42" t="s">
        <v>12</v>
      </c>
      <c r="F52" s="142">
        <v>43.625114593087403</v>
      </c>
      <c r="G52" s="143">
        <v>42.971461054846401</v>
      </c>
      <c r="H52" s="144">
        <v>95.269886562207304</v>
      </c>
      <c r="I52" s="145">
        <v>93.684426341717</v>
      </c>
      <c r="J52" s="144">
        <v>41.561597185467399</v>
      </c>
      <c r="K52" s="145">
        <v>40.257566779887199</v>
      </c>
      <c r="L52" s="142">
        <v>1.52113407874759</v>
      </c>
      <c r="M52" s="143">
        <v>1.69234128061722</v>
      </c>
      <c r="N52" s="143">
        <v>3.2392181393129902</v>
      </c>
      <c r="O52" s="143">
        <v>3.9879927688052201</v>
      </c>
      <c r="P52" s="143">
        <v>0.72528118963649602</v>
      </c>
      <c r="Q52" s="143">
        <v>2.25744776772639</v>
      </c>
    </row>
    <row r="53" spans="1:17" x14ac:dyDescent="0.2">
      <c r="A53" s="40" t="s">
        <v>56</v>
      </c>
      <c r="B53" s="19" t="s">
        <v>56</v>
      </c>
      <c r="C53" s="41" t="s">
        <v>11</v>
      </c>
      <c r="D53" s="42" t="s">
        <v>12</v>
      </c>
      <c r="F53" s="146">
        <v>45.929615048283097</v>
      </c>
      <c r="G53" s="147">
        <v>53.4600909429967</v>
      </c>
      <c r="H53" s="148">
        <v>101.210854068099</v>
      </c>
      <c r="I53" s="149">
        <v>104.74789408407</v>
      </c>
      <c r="J53" s="148">
        <v>46.485755660557899</v>
      </c>
      <c r="K53" s="149">
        <v>55.998319438217898</v>
      </c>
      <c r="L53" s="146">
        <v>-14.086163644471</v>
      </c>
      <c r="M53" s="147">
        <v>-3.3767170661508401</v>
      </c>
      <c r="N53" s="147">
        <v>-16.987230818873101</v>
      </c>
      <c r="O53" s="147">
        <v>-16.671993642496499</v>
      </c>
      <c r="P53" s="147">
        <v>0.37974540481688901</v>
      </c>
      <c r="Q53" s="147">
        <v>-13.759909798809</v>
      </c>
    </row>
    <row r="54" spans="1:17" x14ac:dyDescent="0.2">
      <c r="A54" s="40" t="s">
        <v>57</v>
      </c>
      <c r="B54" s="19" t="s">
        <v>57</v>
      </c>
      <c r="C54" s="41" t="s">
        <v>11</v>
      </c>
      <c r="D54" s="42" t="s">
        <v>12</v>
      </c>
      <c r="F54" s="142">
        <v>42.3134043446722</v>
      </c>
      <c r="G54" s="143">
        <v>47.833484573502702</v>
      </c>
      <c r="H54" s="144">
        <v>105.373841146244</v>
      </c>
      <c r="I54" s="145">
        <v>105.407613332636</v>
      </c>
      <c r="J54" s="144">
        <v>44.587259477723002</v>
      </c>
      <c r="K54" s="145">
        <v>50.420134462764103</v>
      </c>
      <c r="L54" s="142">
        <v>-11.5402009242042</v>
      </c>
      <c r="M54" s="143">
        <v>-3.2039608263934899E-2</v>
      </c>
      <c r="N54" s="143">
        <v>-11.5685430972992</v>
      </c>
      <c r="O54" s="143">
        <v>-10.9367732530821</v>
      </c>
      <c r="P54" s="143">
        <v>0.71441754591036299</v>
      </c>
      <c r="Q54" s="143">
        <v>-10.9082285985297</v>
      </c>
    </row>
    <row r="55" spans="1:17" x14ac:dyDescent="0.2">
      <c r="A55" s="40" t="s">
        <v>58</v>
      </c>
      <c r="B55" s="19" t="s">
        <v>58</v>
      </c>
      <c r="C55" s="41" t="s">
        <v>11</v>
      </c>
      <c r="D55" s="42" t="s">
        <v>12</v>
      </c>
      <c r="F55" s="146">
        <v>35.345621568603903</v>
      </c>
      <c r="G55" s="147">
        <v>40.401660227503697</v>
      </c>
      <c r="H55" s="148">
        <v>84.420493062605701</v>
      </c>
      <c r="I55" s="149">
        <v>85.783398762471506</v>
      </c>
      <c r="J55" s="148">
        <v>29.838948004258199</v>
      </c>
      <c r="K55" s="149">
        <v>34.657917299618397</v>
      </c>
      <c r="L55" s="146">
        <v>-12.5144328981259</v>
      </c>
      <c r="M55" s="147">
        <v>-1.5887755900643901</v>
      </c>
      <c r="N55" s="147">
        <v>-13.904382233069899</v>
      </c>
      <c r="O55" s="147">
        <v>-13.904382233069899</v>
      </c>
      <c r="P55" s="147">
        <v>0</v>
      </c>
      <c r="Q55" s="147">
        <v>-12.5144328981259</v>
      </c>
    </row>
    <row r="56" spans="1:17" x14ac:dyDescent="0.2">
      <c r="A56" s="40" t="s">
        <v>59</v>
      </c>
      <c r="B56" s="19" t="s">
        <v>59</v>
      </c>
      <c r="C56" s="41" t="s">
        <v>11</v>
      </c>
      <c r="D56" s="42" t="s">
        <v>12</v>
      </c>
      <c r="F56" s="142">
        <v>46.795395268138002</v>
      </c>
      <c r="G56" s="143">
        <v>49.012509074272401</v>
      </c>
      <c r="H56" s="144">
        <v>113.652185220455</v>
      </c>
      <c r="I56" s="145">
        <v>113.83936682636801</v>
      </c>
      <c r="J56" s="144">
        <v>53.183989304788597</v>
      </c>
      <c r="K56" s="145">
        <v>55.795529995868399</v>
      </c>
      <c r="L56" s="142">
        <v>-4.52356724438373</v>
      </c>
      <c r="M56" s="143">
        <v>-0.16442607784249</v>
      </c>
      <c r="N56" s="143">
        <v>-4.6805553980277104</v>
      </c>
      <c r="O56" s="143">
        <v>-1.64170006498443</v>
      </c>
      <c r="P56" s="143">
        <v>3.1880749470716001</v>
      </c>
      <c r="Q56" s="143">
        <v>-1.4797070113442601</v>
      </c>
    </row>
    <row r="57" spans="1:17" x14ac:dyDescent="0.2">
      <c r="A57" s="63" t="s">
        <v>65</v>
      </c>
      <c r="B57" s="19" t="s">
        <v>71</v>
      </c>
      <c r="C57" s="41" t="s">
        <v>11</v>
      </c>
      <c r="D57" s="42" t="s">
        <v>12</v>
      </c>
      <c r="F57" s="146">
        <v>47.001506591336998</v>
      </c>
      <c r="G57" s="147">
        <v>47.378103783886402</v>
      </c>
      <c r="H57" s="148">
        <v>273.43325309121701</v>
      </c>
      <c r="I57" s="149">
        <v>278.12411787793002</v>
      </c>
      <c r="J57" s="148">
        <v>128.517748474576</v>
      </c>
      <c r="K57" s="149">
        <v>131.76993321622399</v>
      </c>
      <c r="L57" s="146">
        <v>-0.79487603443812505</v>
      </c>
      <c r="M57" s="147">
        <v>-1.6866084187531301</v>
      </c>
      <c r="N57" s="147">
        <v>-2.46807800707577</v>
      </c>
      <c r="O57" s="147">
        <v>2.4494978917271202</v>
      </c>
      <c r="P57" s="147">
        <v>5.04201680672268</v>
      </c>
      <c r="Q57" s="147">
        <v>4.2070629890355802</v>
      </c>
    </row>
    <row r="58" spans="1:17" x14ac:dyDescent="0.2">
      <c r="A58" s="19" t="s">
        <v>66</v>
      </c>
      <c r="B58" t="s">
        <v>72</v>
      </c>
      <c r="C58" s="41" t="s">
        <v>11</v>
      </c>
      <c r="D58" s="42" t="s">
        <v>12</v>
      </c>
      <c r="F58" s="142">
        <v>56.811608758769097</v>
      </c>
      <c r="G58" s="143">
        <v>58.346398975117602</v>
      </c>
      <c r="H58" s="144">
        <v>171.30029164030299</v>
      </c>
      <c r="I58" s="145">
        <v>177.829612264139</v>
      </c>
      <c r="J58" s="144">
        <v>97.318451489319798</v>
      </c>
      <c r="K58" s="145">
        <v>103.75717506753899</v>
      </c>
      <c r="L58" s="142">
        <v>-2.6304797610613</v>
      </c>
      <c r="M58" s="143">
        <v>-3.6716723051372302</v>
      </c>
      <c r="N58" s="143">
        <v>-6.2055694693193999</v>
      </c>
      <c r="O58" s="143">
        <v>-4.8892735000597698</v>
      </c>
      <c r="P58" s="143">
        <v>1.4033839342188399</v>
      </c>
      <c r="Q58" s="143">
        <v>-1.26401155720206</v>
      </c>
    </row>
    <row r="59" spans="1:17" x14ac:dyDescent="0.2">
      <c r="A59" s="63" t="s">
        <v>67</v>
      </c>
      <c r="B59" t="s">
        <v>73</v>
      </c>
      <c r="C59" s="41" t="s">
        <v>11</v>
      </c>
      <c r="D59" s="42" t="s">
        <v>12</v>
      </c>
      <c r="F59" s="146">
        <v>56.2247767569609</v>
      </c>
      <c r="G59" s="147">
        <v>56.229216709569798</v>
      </c>
      <c r="H59" s="148">
        <v>135.139508560195</v>
      </c>
      <c r="I59" s="149">
        <v>136.45990787397801</v>
      </c>
      <c r="J59" s="148">
        <v>75.981886998423803</v>
      </c>
      <c r="K59" s="149">
        <v>76.730337320138901</v>
      </c>
      <c r="L59" s="146">
        <v>-7.8961665638692703E-3</v>
      </c>
      <c r="M59" s="147">
        <v>-0.96760970629048704</v>
      </c>
      <c r="N59" s="147">
        <v>-0.97542946878026004</v>
      </c>
      <c r="O59" s="147">
        <v>0.37218586787643398</v>
      </c>
      <c r="P59" s="147">
        <v>1.3608898573630499</v>
      </c>
      <c r="Q59" s="147">
        <v>1.3528862326692901</v>
      </c>
    </row>
    <row r="60" spans="1:17" x14ac:dyDescent="0.2">
      <c r="A60" s="19" t="s">
        <v>68</v>
      </c>
      <c r="B60" t="s">
        <v>74</v>
      </c>
      <c r="C60" s="41" t="s">
        <v>11</v>
      </c>
      <c r="D60" s="42" t="s">
        <v>12</v>
      </c>
      <c r="F60" s="142">
        <v>52.269776837067198</v>
      </c>
      <c r="G60" s="143">
        <v>51.787825486979202</v>
      </c>
      <c r="H60" s="144">
        <v>109.20120216735501</v>
      </c>
      <c r="I60" s="145">
        <v>109.598509661671</v>
      </c>
      <c r="J60" s="144">
        <v>57.079224676271302</v>
      </c>
      <c r="K60" s="145">
        <v>56.758684919916398</v>
      </c>
      <c r="L60" s="142">
        <v>0.93062673621851999</v>
      </c>
      <c r="M60" s="143">
        <v>-0.36251176730636098</v>
      </c>
      <c r="N60" s="143">
        <v>0.56474133748366695</v>
      </c>
      <c r="O60" s="143">
        <v>0.460702981234348</v>
      </c>
      <c r="P60" s="143">
        <v>-0.10345410813535399</v>
      </c>
      <c r="Q60" s="143">
        <v>0.82620985649314205</v>
      </c>
    </row>
    <row r="61" spans="1:17" x14ac:dyDescent="0.2">
      <c r="A61" s="63" t="s">
        <v>69</v>
      </c>
      <c r="B61" t="s">
        <v>75</v>
      </c>
      <c r="C61" s="41" t="s">
        <v>11</v>
      </c>
      <c r="D61" s="42" t="s">
        <v>12</v>
      </c>
      <c r="F61" s="146">
        <v>49.304473037596701</v>
      </c>
      <c r="G61" s="147">
        <v>49.0517120307696</v>
      </c>
      <c r="H61" s="148">
        <v>81.2735363386697</v>
      </c>
      <c r="I61" s="149">
        <v>81.173571304133105</v>
      </c>
      <c r="J61" s="148">
        <v>40.071488810800801</v>
      </c>
      <c r="K61" s="149">
        <v>39.817026441194798</v>
      </c>
      <c r="L61" s="146">
        <v>0.51529497414595105</v>
      </c>
      <c r="M61" s="147">
        <v>0.123149730793608</v>
      </c>
      <c r="N61" s="147">
        <v>0.63907928931301305</v>
      </c>
      <c r="O61" s="147">
        <v>1.89716032487937</v>
      </c>
      <c r="P61" s="147">
        <v>1.25009195677325</v>
      </c>
      <c r="Q61" s="147">
        <v>1.7718285919446599</v>
      </c>
    </row>
    <row r="62" spans="1:17" x14ac:dyDescent="0.2">
      <c r="A62" s="19" t="s">
        <v>70</v>
      </c>
      <c r="B62" t="s">
        <v>76</v>
      </c>
      <c r="C62" s="41" t="s">
        <v>11</v>
      </c>
      <c r="D62" s="42" t="s">
        <v>12</v>
      </c>
      <c r="F62" s="142">
        <v>46.546538145467999</v>
      </c>
      <c r="G62" s="143">
        <v>46.169325866019399</v>
      </c>
      <c r="H62" s="144">
        <v>61.2582033657349</v>
      </c>
      <c r="I62" s="145">
        <v>61.679389391916999</v>
      </c>
      <c r="J62" s="144">
        <v>28.513572996860201</v>
      </c>
      <c r="K62" s="145">
        <v>28.476958280525199</v>
      </c>
      <c r="L62" s="142">
        <v>0.81701924897769096</v>
      </c>
      <c r="M62" s="143">
        <v>-0.68286348216882298</v>
      </c>
      <c r="N62" s="143">
        <v>0.128576640715308</v>
      </c>
      <c r="O62" s="143">
        <v>1.03176108264737E-2</v>
      </c>
      <c r="P62" s="143">
        <v>-0.118107171655077</v>
      </c>
      <c r="Q62" s="143">
        <v>0.697947118995768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S6" sqref="S6"/>
    </sheetView>
  </sheetViews>
  <sheetFormatPr defaultRowHeight="12.75" x14ac:dyDescent="0.2"/>
  <cols>
    <col min="1" max="1" width="4.28515625" customWidth="1"/>
    <col min="2" max="2" width="3.42578125" customWidth="1"/>
    <col min="3" max="3" width="6.85546875" customWidth="1"/>
    <col min="4" max="4" width="9.140625" customWidth="1"/>
    <col min="5" max="5" width="39" customWidth="1"/>
    <col min="6" max="6" width="24.7109375" customWidth="1"/>
    <col min="7" max="11" width="9.140625" customWidth="1"/>
    <col min="12" max="12" width="18.28515625" customWidth="1"/>
    <col min="13" max="50" width="9.140625" customWidth="1"/>
  </cols>
  <sheetData>
    <row r="1" spans="1:50" ht="15" customHeight="1" x14ac:dyDescent="0.25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 x14ac:dyDescent="0.35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3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2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25">
      <c r="A5" s="132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32"/>
      <c r="C5" s="132"/>
      <c r="D5" s="132"/>
      <c r="E5" s="132"/>
      <c r="F5" s="132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132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32"/>
      <c r="C9" s="132"/>
      <c r="D9" s="132"/>
      <c r="E9" s="132"/>
      <c r="F9" s="132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132" t="str">
        <f>HYPERLINK("http://www.str.com/contact", "For additional support, please contact your regional office.")</f>
        <v>For additional support, please contact your regional office.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 x14ac:dyDescent="0.25">
      <c r="A14" s="131" t="str">
        <f>HYPERLINK("http://www.hotelnewsnow.com/", "For the latest in industry news, visit HotelNewsNow.com.")</f>
        <v>For the latest in industry news, visit HotelNewsNow.com.</v>
      </c>
      <c r="B14" s="131"/>
      <c r="C14" s="131"/>
      <c r="D14" s="131"/>
      <c r="E14" s="131"/>
      <c r="F14" s="131"/>
      <c r="G14" s="131"/>
      <c r="H14" s="131"/>
      <c r="I14" s="131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131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31"/>
      <c r="C15" s="131"/>
      <c r="D15" s="131"/>
      <c r="E15" s="131"/>
      <c r="F15" s="131"/>
      <c r="G15" s="131"/>
      <c r="H15" s="131"/>
      <c r="I15" s="131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75" x14ac:dyDescent="0.2"/>
  <sheetData>
    <row r="1" spans="1:1" x14ac:dyDescent="0.2">
      <c r="A1" s="4" t="s">
        <v>61</v>
      </c>
    </row>
    <row r="2" spans="1:1" x14ac:dyDescent="0.2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85900e-6fd2-45c2-923c-a8c58575d173"/>
    <ds:schemaRef ds:uri="e3f431ef-2a63-4b2b-860e-646449a1814e"/>
  </ds:schemaRefs>
</ds:datastoreItem>
</file>

<file path=customXml/itemProps2.xml><?xml version="1.0" encoding="utf-8"?>
<ds:datastoreItem xmlns:ds="http://schemas.openxmlformats.org/officeDocument/2006/customXml" ds:itemID="{8F63B131-D615-46AE-B0BB-E7CF0AF6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2026-03-18T17:29:07Z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