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codeName="ThisWorkbook"/>
  <xr:revisionPtr revIDLastSave="24" documentId="8_{BE625B3D-C42A-4FEF-BA8D-30C22B43AE42}" xr6:coauthVersionLast="47" xr6:coauthVersionMax="47" xr10:uidLastSave="{6361149B-6FBE-4699-9A54-E857582BF75C}"/>
  <workbookProtection workbookAlgorithmName="SHA-512" workbookHashValue="qjo0SPZeO2/sy+gswG4GxH/5plSEVfpYD8y9hg1pYGcR4+J7AHuZB4bAOvRiOSJ2CPuyIWlHfcn+ajgQxTl8ug==" workbookSaltValue="lVJkaSVhU2qshBjRf/uIhw==" workbookSpinCount="100000" lockStructure="1"/>
  <bookViews>
    <workbookView xWindow="-28920" yWindow="1725" windowWidth="29040" windowHeight="1572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 iterateDelta="9.9999999999994451E-4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19" l="1"/>
  <c r="C10" i="19"/>
  <c r="C11" i="19"/>
  <c r="C12" i="19"/>
  <c r="C13" i="19"/>
  <c r="C8" i="19"/>
  <c r="B9" i="19"/>
  <c r="B10" i="19"/>
  <c r="B11" i="19"/>
  <c r="B12" i="19"/>
  <c r="B13" i="19"/>
  <c r="B8" i="19"/>
  <c r="M13" i="19"/>
  <c r="L13" i="19"/>
  <c r="K13" i="19"/>
  <c r="J13" i="19"/>
  <c r="I13" i="19"/>
  <c r="H13" i="19"/>
  <c r="M12" i="19"/>
  <c r="L12" i="19"/>
  <c r="K12" i="19"/>
  <c r="J12" i="19"/>
  <c r="I12" i="19"/>
  <c r="H12" i="19"/>
  <c r="M11" i="19"/>
  <c r="L11" i="19"/>
  <c r="K11" i="19"/>
  <c r="J11" i="19"/>
  <c r="I11" i="19"/>
  <c r="H11" i="19"/>
  <c r="M10" i="19"/>
  <c r="L10" i="19"/>
  <c r="K10" i="19"/>
  <c r="J10" i="19"/>
  <c r="I10" i="19"/>
  <c r="H10" i="19"/>
  <c r="M9" i="19"/>
  <c r="L9" i="19"/>
  <c r="K9" i="19"/>
  <c r="J9" i="19"/>
  <c r="I9" i="19"/>
  <c r="H9" i="19"/>
  <c r="M8" i="19"/>
  <c r="L8" i="19"/>
  <c r="K8" i="19"/>
  <c r="J8" i="19"/>
  <c r="I8" i="19"/>
  <c r="H8" i="19"/>
  <c r="M56" i="19"/>
  <c r="L56" i="19"/>
  <c r="K56" i="19"/>
  <c r="J56" i="19"/>
  <c r="I56" i="19"/>
  <c r="H56" i="19"/>
  <c r="M55" i="19"/>
  <c r="L55" i="19"/>
  <c r="K55" i="19"/>
  <c r="J55" i="19"/>
  <c r="I55" i="19"/>
  <c r="H55" i="19"/>
  <c r="M54" i="19"/>
  <c r="L54" i="19"/>
  <c r="K54" i="19"/>
  <c r="J54" i="19"/>
  <c r="I54" i="19"/>
  <c r="H54" i="19"/>
  <c r="M53" i="19"/>
  <c r="L53" i="19"/>
  <c r="K53" i="19"/>
  <c r="J53" i="19"/>
  <c r="I53" i="19"/>
  <c r="H53" i="19"/>
  <c r="M52" i="19"/>
  <c r="L52" i="19"/>
  <c r="K52" i="19"/>
  <c r="J52" i="19"/>
  <c r="I52" i="19"/>
  <c r="H52" i="19"/>
  <c r="M51" i="19"/>
  <c r="L51" i="19"/>
  <c r="K51" i="19"/>
  <c r="J51" i="19"/>
  <c r="I51" i="19"/>
  <c r="H51" i="19"/>
  <c r="M50" i="19"/>
  <c r="L50" i="19"/>
  <c r="K50" i="19"/>
  <c r="J50" i="19"/>
  <c r="I50" i="19"/>
  <c r="H50" i="19"/>
  <c r="M49" i="19"/>
  <c r="L49" i="19"/>
  <c r="K49" i="19"/>
  <c r="J49" i="19"/>
  <c r="I49" i="19"/>
  <c r="H49" i="19"/>
  <c r="M48" i="19"/>
  <c r="L48" i="19"/>
  <c r="K48" i="19"/>
  <c r="J48" i="19"/>
  <c r="I48" i="19"/>
  <c r="H48" i="19"/>
  <c r="M47" i="19"/>
  <c r="L47" i="19"/>
  <c r="K47" i="19"/>
  <c r="J47" i="19"/>
  <c r="I47" i="19"/>
  <c r="H47" i="19"/>
  <c r="M44" i="19"/>
  <c r="L44" i="19"/>
  <c r="K44" i="19"/>
  <c r="J44" i="19"/>
  <c r="I44" i="19"/>
  <c r="H44" i="19"/>
  <c r="M43" i="19"/>
  <c r="L43" i="19"/>
  <c r="K43" i="19"/>
  <c r="J43" i="19"/>
  <c r="I43" i="19"/>
  <c r="H43" i="19"/>
  <c r="M42" i="19"/>
  <c r="L42" i="19"/>
  <c r="K42" i="19"/>
  <c r="J42" i="19"/>
  <c r="I42" i="19"/>
  <c r="H42" i="19"/>
  <c r="M41" i="19"/>
  <c r="L41" i="19"/>
  <c r="K41" i="19"/>
  <c r="J41" i="19"/>
  <c r="I41" i="19"/>
  <c r="H41" i="19"/>
  <c r="M40" i="19"/>
  <c r="L40" i="19"/>
  <c r="K40" i="19"/>
  <c r="J40" i="19"/>
  <c r="I40" i="19"/>
  <c r="H40" i="19"/>
  <c r="M38" i="19"/>
  <c r="L38" i="19"/>
  <c r="K38" i="19"/>
  <c r="J38" i="19"/>
  <c r="I38" i="19"/>
  <c r="H38" i="19"/>
  <c r="M36" i="19"/>
  <c r="L36" i="19"/>
  <c r="K36" i="19"/>
  <c r="J36" i="19"/>
  <c r="I36" i="19"/>
  <c r="H36" i="19"/>
  <c r="M35" i="19"/>
  <c r="L35" i="19"/>
  <c r="K35" i="19"/>
  <c r="J35" i="19"/>
  <c r="I35" i="19"/>
  <c r="H35" i="19"/>
  <c r="M34" i="19"/>
  <c r="L34" i="19"/>
  <c r="K34" i="19"/>
  <c r="J34" i="19"/>
  <c r="I34" i="19"/>
  <c r="H34" i="19"/>
  <c r="M33" i="19"/>
  <c r="L33" i="19"/>
  <c r="K33" i="19"/>
  <c r="J33" i="19"/>
  <c r="I33" i="19"/>
  <c r="H33" i="19"/>
  <c r="M32" i="19"/>
  <c r="L32" i="19"/>
  <c r="K32" i="19"/>
  <c r="J32" i="19"/>
  <c r="I32" i="19"/>
  <c r="H32" i="19"/>
  <c r="M31" i="19"/>
  <c r="L31" i="19"/>
  <c r="K31" i="19"/>
  <c r="J31" i="19"/>
  <c r="I31" i="19"/>
  <c r="H31" i="19"/>
  <c r="M30" i="19"/>
  <c r="L30" i="19"/>
  <c r="K30" i="19"/>
  <c r="J30" i="19"/>
  <c r="I30" i="19"/>
  <c r="H30" i="19"/>
  <c r="M28" i="19"/>
  <c r="L28" i="19"/>
  <c r="K28" i="19"/>
  <c r="J28" i="19"/>
  <c r="I28" i="19"/>
  <c r="H28" i="19"/>
  <c r="M27" i="19"/>
  <c r="L27" i="19"/>
  <c r="K27" i="19"/>
  <c r="J27" i="19"/>
  <c r="I27" i="19"/>
  <c r="H27" i="19"/>
  <c r="M26" i="19"/>
  <c r="L26" i="19"/>
  <c r="K26" i="19"/>
  <c r="J26" i="19"/>
  <c r="I26" i="19"/>
  <c r="H26" i="19"/>
  <c r="M25" i="19"/>
  <c r="L25" i="19"/>
  <c r="K25" i="19"/>
  <c r="J25" i="19"/>
  <c r="I25" i="19"/>
  <c r="H25" i="19"/>
  <c r="M24" i="19"/>
  <c r="L24" i="19"/>
  <c r="K24" i="19"/>
  <c r="J24" i="19"/>
  <c r="I24" i="19"/>
  <c r="H24" i="19"/>
  <c r="M23" i="19"/>
  <c r="L23" i="19"/>
  <c r="K23" i="19"/>
  <c r="J23" i="19"/>
  <c r="I23" i="19"/>
  <c r="H23" i="19"/>
  <c r="M21" i="19"/>
  <c r="L21" i="19"/>
  <c r="K21" i="19"/>
  <c r="J21" i="19"/>
  <c r="I21" i="19"/>
  <c r="H21" i="19"/>
  <c r="M20" i="19"/>
  <c r="L20" i="19"/>
  <c r="K20" i="19"/>
  <c r="J20" i="19"/>
  <c r="I20" i="19"/>
  <c r="H20" i="19"/>
  <c r="M19" i="19"/>
  <c r="L19" i="19"/>
  <c r="K19" i="19"/>
  <c r="J19" i="19"/>
  <c r="I19" i="19"/>
  <c r="H19" i="19"/>
  <c r="M18" i="19"/>
  <c r="L18" i="19"/>
  <c r="K18" i="19"/>
  <c r="J18" i="19"/>
  <c r="I18" i="19"/>
  <c r="H18" i="19"/>
  <c r="M17" i="19"/>
  <c r="L17" i="19"/>
  <c r="K17" i="19"/>
  <c r="J17" i="19"/>
  <c r="I17" i="19"/>
  <c r="H17" i="19"/>
  <c r="M16" i="19"/>
  <c r="L16" i="19"/>
  <c r="K16" i="19"/>
  <c r="J16" i="19"/>
  <c r="I16" i="19"/>
  <c r="H16" i="19"/>
  <c r="M15" i="19"/>
  <c r="L15" i="19"/>
  <c r="K15" i="19"/>
  <c r="J15" i="19"/>
  <c r="I15" i="19"/>
  <c r="H15" i="19"/>
  <c r="M5" i="19"/>
  <c r="L5" i="19"/>
  <c r="K5" i="19"/>
  <c r="J5" i="19"/>
  <c r="I5" i="19"/>
  <c r="H5" i="19"/>
  <c r="C56" i="19"/>
  <c r="B56" i="19"/>
  <c r="C55" i="19"/>
  <c r="B55" i="19"/>
  <c r="C54" i="19"/>
  <c r="B54" i="19"/>
  <c r="C53" i="19"/>
  <c r="B53" i="19"/>
  <c r="C52" i="19"/>
  <c r="B52" i="19"/>
  <c r="C51" i="19"/>
  <c r="B51" i="19"/>
  <c r="C50" i="19"/>
  <c r="B50" i="19"/>
  <c r="C49" i="19"/>
  <c r="B49" i="19"/>
  <c r="C48" i="19"/>
  <c r="B48" i="19"/>
  <c r="C47" i="19"/>
  <c r="B47" i="19"/>
  <c r="C44" i="19"/>
  <c r="B44" i="19"/>
  <c r="C43" i="19"/>
  <c r="B43" i="19"/>
  <c r="C42" i="19"/>
  <c r="B42" i="19"/>
  <c r="C41" i="19"/>
  <c r="B41" i="19"/>
  <c r="C40" i="19"/>
  <c r="B40" i="19"/>
  <c r="C38" i="19"/>
  <c r="B38" i="19"/>
  <c r="C36" i="19"/>
  <c r="B36" i="19"/>
  <c r="C35" i="19"/>
  <c r="B35" i="19"/>
  <c r="C34" i="19"/>
  <c r="B34" i="19"/>
  <c r="C33" i="19"/>
  <c r="B33" i="19"/>
  <c r="C32" i="19"/>
  <c r="B32" i="19"/>
  <c r="C31" i="19"/>
  <c r="B31" i="19"/>
  <c r="C30" i="19"/>
  <c r="B30" i="19"/>
  <c r="C28" i="19"/>
  <c r="B28" i="19"/>
  <c r="C27" i="19"/>
  <c r="B27" i="19"/>
  <c r="C26" i="19"/>
  <c r="B26" i="19"/>
  <c r="C25" i="19"/>
  <c r="B25" i="19"/>
  <c r="C24" i="19"/>
  <c r="B24" i="19"/>
  <c r="C23" i="19"/>
  <c r="B23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5" i="19"/>
  <c r="B5" i="19"/>
  <c r="M4" i="19"/>
  <c r="L4" i="19"/>
  <c r="K4" i="19"/>
  <c r="J4" i="19"/>
  <c r="I4" i="19"/>
  <c r="H4" i="19"/>
  <c r="C4" i="19"/>
  <c r="B4" i="19"/>
  <c r="M13" i="18"/>
  <c r="L13" i="18"/>
  <c r="K13" i="18"/>
  <c r="J13" i="18"/>
  <c r="I13" i="18"/>
  <c r="H13" i="18"/>
  <c r="M12" i="18"/>
  <c r="L12" i="18"/>
  <c r="K12" i="18"/>
  <c r="J12" i="18"/>
  <c r="I12" i="18"/>
  <c r="H12" i="18"/>
  <c r="M11" i="18"/>
  <c r="L11" i="18"/>
  <c r="K11" i="18"/>
  <c r="J11" i="18"/>
  <c r="I11" i="18"/>
  <c r="H11" i="18"/>
  <c r="M10" i="18"/>
  <c r="L10" i="18"/>
  <c r="K10" i="18"/>
  <c r="J10" i="18"/>
  <c r="I10" i="18"/>
  <c r="H10" i="18"/>
  <c r="M9" i="18"/>
  <c r="L9" i="18"/>
  <c r="K9" i="18"/>
  <c r="J9" i="18"/>
  <c r="I9" i="18"/>
  <c r="H9" i="18"/>
  <c r="M8" i="18"/>
  <c r="L8" i="18"/>
  <c r="K8" i="18"/>
  <c r="J8" i="18"/>
  <c r="I8" i="18"/>
  <c r="H8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56" i="18"/>
  <c r="B56" i="18"/>
  <c r="C55" i="18"/>
  <c r="B55" i="18"/>
  <c r="C54" i="18"/>
  <c r="B54" i="18"/>
  <c r="C53" i="18"/>
  <c r="B53" i="18"/>
  <c r="C52" i="18"/>
  <c r="B52" i="18"/>
  <c r="C51" i="18"/>
  <c r="B51" i="18"/>
  <c r="C50" i="18"/>
  <c r="B50" i="18"/>
  <c r="C49" i="18"/>
  <c r="B49" i="18"/>
  <c r="C48" i="18"/>
  <c r="B48" i="18"/>
  <c r="C47" i="18"/>
  <c r="B47" i="18"/>
  <c r="C44" i="18"/>
  <c r="B44" i="18"/>
  <c r="C43" i="18"/>
  <c r="B43" i="18"/>
  <c r="C42" i="18"/>
  <c r="B42" i="18"/>
  <c r="C41" i="18"/>
  <c r="B41" i="18"/>
  <c r="C40" i="18"/>
  <c r="B40" i="18"/>
  <c r="C38" i="18"/>
  <c r="B38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M56" i="18"/>
  <c r="L56" i="18"/>
  <c r="K56" i="18"/>
  <c r="J56" i="18"/>
  <c r="I56" i="18"/>
  <c r="H56" i="18"/>
  <c r="M55" i="18"/>
  <c r="L55" i="18"/>
  <c r="K55" i="18"/>
  <c r="J55" i="18"/>
  <c r="I55" i="18"/>
  <c r="H55" i="18"/>
  <c r="M54" i="18"/>
  <c r="L54" i="18"/>
  <c r="K54" i="18"/>
  <c r="J54" i="18"/>
  <c r="I54" i="18"/>
  <c r="H54" i="18"/>
  <c r="M53" i="18"/>
  <c r="L53" i="18"/>
  <c r="K53" i="18"/>
  <c r="J53" i="18"/>
  <c r="I53" i="18"/>
  <c r="H53" i="18"/>
  <c r="M52" i="18"/>
  <c r="L52" i="18"/>
  <c r="K52" i="18"/>
  <c r="J52" i="18"/>
  <c r="I52" i="18"/>
  <c r="H52" i="18"/>
  <c r="M51" i="18"/>
  <c r="L51" i="18"/>
  <c r="K51" i="18"/>
  <c r="J51" i="18"/>
  <c r="I51" i="18"/>
  <c r="H51" i="18"/>
  <c r="M50" i="18"/>
  <c r="L50" i="18"/>
  <c r="K50" i="18"/>
  <c r="J50" i="18"/>
  <c r="I50" i="18"/>
  <c r="H50" i="18"/>
  <c r="M49" i="18"/>
  <c r="L49" i="18"/>
  <c r="K49" i="18"/>
  <c r="J49" i="18"/>
  <c r="I49" i="18"/>
  <c r="H49" i="18"/>
  <c r="M48" i="18"/>
  <c r="L48" i="18"/>
  <c r="K48" i="18"/>
  <c r="J48" i="18"/>
  <c r="I48" i="18"/>
  <c r="H48" i="18"/>
  <c r="M47" i="18"/>
  <c r="L47" i="18"/>
  <c r="K47" i="18"/>
  <c r="J47" i="18"/>
  <c r="I47" i="18"/>
  <c r="H47" i="18"/>
  <c r="M44" i="18"/>
  <c r="L44" i="18"/>
  <c r="K44" i="18"/>
  <c r="J44" i="18"/>
  <c r="I44" i="18"/>
  <c r="H44" i="18"/>
  <c r="M43" i="18"/>
  <c r="L43" i="18"/>
  <c r="K43" i="18"/>
  <c r="J43" i="18"/>
  <c r="I43" i="18"/>
  <c r="H43" i="18"/>
  <c r="M42" i="18"/>
  <c r="L42" i="18"/>
  <c r="K42" i="18"/>
  <c r="J42" i="18"/>
  <c r="I42" i="18"/>
  <c r="H42" i="18"/>
  <c r="M41" i="18"/>
  <c r="L41" i="18"/>
  <c r="K41" i="18"/>
  <c r="J41" i="18"/>
  <c r="I41" i="18"/>
  <c r="H41" i="18"/>
  <c r="M40" i="18"/>
  <c r="L40" i="18"/>
  <c r="K40" i="18"/>
  <c r="J40" i="18"/>
  <c r="I40" i="18"/>
  <c r="H40" i="18"/>
  <c r="M38" i="18"/>
  <c r="L38" i="18"/>
  <c r="K38" i="18"/>
  <c r="J38" i="18"/>
  <c r="I38" i="18"/>
  <c r="H38" i="18"/>
  <c r="M36" i="18"/>
  <c r="L36" i="18"/>
  <c r="K36" i="18"/>
  <c r="J36" i="18"/>
  <c r="I36" i="18"/>
  <c r="H36" i="18"/>
  <c r="M35" i="18"/>
  <c r="L35" i="18"/>
  <c r="K35" i="18"/>
  <c r="J35" i="18"/>
  <c r="I35" i="18"/>
  <c r="H35" i="18"/>
  <c r="M34" i="18"/>
  <c r="L34" i="18"/>
  <c r="K34" i="18"/>
  <c r="J34" i="18"/>
  <c r="I34" i="18"/>
  <c r="H34" i="18"/>
  <c r="M33" i="18"/>
  <c r="L33" i="18"/>
  <c r="K33" i="18"/>
  <c r="J33" i="18"/>
  <c r="I33" i="18"/>
  <c r="H33" i="18"/>
  <c r="M32" i="18"/>
  <c r="L32" i="18"/>
  <c r="K32" i="18"/>
  <c r="J32" i="18"/>
  <c r="I32" i="18"/>
  <c r="H32" i="18"/>
  <c r="M31" i="18"/>
  <c r="L31" i="18"/>
  <c r="K31" i="18"/>
  <c r="J31" i="18"/>
  <c r="I31" i="18"/>
  <c r="H31" i="18"/>
  <c r="M30" i="18"/>
  <c r="L30" i="18"/>
  <c r="K30" i="18"/>
  <c r="J30" i="18"/>
  <c r="I30" i="18"/>
  <c r="H30" i="18"/>
  <c r="M28" i="18"/>
  <c r="L28" i="18"/>
  <c r="K28" i="18"/>
  <c r="J28" i="18"/>
  <c r="I28" i="18"/>
  <c r="H28" i="18"/>
  <c r="M27" i="18"/>
  <c r="L27" i="18"/>
  <c r="K27" i="18"/>
  <c r="J27" i="18"/>
  <c r="I27" i="18"/>
  <c r="H27" i="18"/>
  <c r="M26" i="18"/>
  <c r="L26" i="18"/>
  <c r="K26" i="18"/>
  <c r="J26" i="18"/>
  <c r="I26" i="18"/>
  <c r="H26" i="18"/>
  <c r="M25" i="18"/>
  <c r="L25" i="18"/>
  <c r="K25" i="18"/>
  <c r="J25" i="18"/>
  <c r="I25" i="18"/>
  <c r="H25" i="18"/>
  <c r="M24" i="18"/>
  <c r="L24" i="18"/>
  <c r="K24" i="18"/>
  <c r="J24" i="18"/>
  <c r="I24" i="18"/>
  <c r="H24" i="18"/>
  <c r="M23" i="18"/>
  <c r="L23" i="18"/>
  <c r="K23" i="18"/>
  <c r="J23" i="18"/>
  <c r="I23" i="18"/>
  <c r="H23" i="18"/>
  <c r="M21" i="18"/>
  <c r="L21" i="18"/>
  <c r="K21" i="18"/>
  <c r="J21" i="18"/>
  <c r="I21" i="18"/>
  <c r="H21" i="18"/>
  <c r="M20" i="18"/>
  <c r="L20" i="18"/>
  <c r="K20" i="18"/>
  <c r="J20" i="18"/>
  <c r="I20" i="18"/>
  <c r="H20" i="18"/>
  <c r="M19" i="18"/>
  <c r="L19" i="18"/>
  <c r="K19" i="18"/>
  <c r="J19" i="18"/>
  <c r="I19" i="18"/>
  <c r="H19" i="18"/>
  <c r="M18" i="18"/>
  <c r="L18" i="18"/>
  <c r="K18" i="18"/>
  <c r="J18" i="18"/>
  <c r="I18" i="18"/>
  <c r="H18" i="18"/>
  <c r="M17" i="18"/>
  <c r="L17" i="18"/>
  <c r="K17" i="18"/>
  <c r="J17" i="18"/>
  <c r="I17" i="18"/>
  <c r="H17" i="18"/>
  <c r="M16" i="18"/>
  <c r="L16" i="18"/>
  <c r="K16" i="18"/>
  <c r="J16" i="18"/>
  <c r="I16" i="18"/>
  <c r="H16" i="18"/>
  <c r="M15" i="18"/>
  <c r="L15" i="18"/>
  <c r="K15" i="18"/>
  <c r="J15" i="18"/>
  <c r="I15" i="18"/>
  <c r="H15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M5" i="18"/>
  <c r="L5" i="18"/>
  <c r="K5" i="18"/>
  <c r="J5" i="18"/>
  <c r="I5" i="18"/>
  <c r="H5" i="18"/>
  <c r="C5" i="18"/>
  <c r="B5" i="18"/>
  <c r="M4" i="18"/>
  <c r="L4" i="18"/>
  <c r="K4" i="18"/>
  <c r="J4" i="18"/>
  <c r="I4" i="18"/>
  <c r="H4" i="18"/>
  <c r="C4" i="18"/>
  <c r="B4" i="18"/>
  <c r="G8" i="18"/>
  <c r="F8" i="18"/>
  <c r="C3" i="19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D11" i="19"/>
  <c r="E11" i="19"/>
  <c r="F11" i="19"/>
  <c r="D12" i="19"/>
  <c r="E12" i="19"/>
  <c r="F12" i="19"/>
  <c r="D13" i="19"/>
  <c r="E13" i="19"/>
  <c r="F13" i="19"/>
  <c r="D15" i="19"/>
  <c r="E15" i="19"/>
  <c r="F15" i="19"/>
  <c r="D16" i="19"/>
  <c r="E16" i="19"/>
  <c r="F16" i="19"/>
  <c r="D17" i="19"/>
  <c r="E17" i="19"/>
  <c r="F17" i="19"/>
  <c r="D9" i="19"/>
  <c r="E9" i="19"/>
  <c r="F9" i="19"/>
  <c r="G9" i="19"/>
  <c r="D10" i="19"/>
  <c r="E10" i="19"/>
  <c r="F10" i="19"/>
  <c r="G10" i="19"/>
  <c r="G11" i="19"/>
  <c r="G12" i="19"/>
  <c r="G13" i="19"/>
  <c r="G8" i="19"/>
  <c r="F8" i="19"/>
  <c r="E8" i="19"/>
  <c r="D8" i="19"/>
  <c r="D9" i="18"/>
  <c r="E9" i="18"/>
  <c r="F9" i="18"/>
  <c r="G9" i="18"/>
  <c r="D10" i="18"/>
  <c r="E10" i="18"/>
  <c r="F10" i="18"/>
  <c r="G10" i="18"/>
  <c r="D11" i="18"/>
  <c r="E11" i="18"/>
  <c r="F11" i="18"/>
  <c r="G11" i="18"/>
  <c r="D12" i="18"/>
  <c r="E12" i="18"/>
  <c r="F12" i="18"/>
  <c r="G12" i="18"/>
  <c r="D13" i="18"/>
  <c r="E13" i="18"/>
  <c r="F13" i="18"/>
  <c r="G13" i="18"/>
  <c r="E8" i="18"/>
  <c r="D8" i="18"/>
  <c r="E17" i="18" l="1"/>
  <c r="F17" i="18"/>
  <c r="E18" i="18"/>
  <c r="F18" i="18"/>
  <c r="E19" i="18"/>
  <c r="F19" i="18"/>
  <c r="E20" i="18"/>
  <c r="F20" i="18"/>
  <c r="D15" i="18"/>
  <c r="D16" i="18"/>
  <c r="D17" i="18"/>
  <c r="D18" i="18"/>
  <c r="D19" i="18"/>
  <c r="D20" i="18"/>
  <c r="F26" i="18"/>
  <c r="D21" i="18"/>
  <c r="D23" i="18"/>
  <c r="D24" i="18"/>
  <c r="G56" i="19"/>
  <c r="F56" i="19"/>
  <c r="E56" i="19"/>
  <c r="D56" i="19"/>
  <c r="G55" i="19"/>
  <c r="F55" i="19"/>
  <c r="E55" i="19"/>
  <c r="D55" i="19"/>
  <c r="G54" i="19"/>
  <c r="F54" i="19"/>
  <c r="E54" i="19"/>
  <c r="D54" i="19"/>
  <c r="G53" i="19"/>
  <c r="F53" i="19"/>
  <c r="E53" i="19"/>
  <c r="D53" i="19"/>
  <c r="G52" i="19"/>
  <c r="F52" i="19"/>
  <c r="E52" i="19"/>
  <c r="D52" i="19"/>
  <c r="G51" i="19"/>
  <c r="F51" i="19"/>
  <c r="E51" i="19"/>
  <c r="D51" i="19"/>
  <c r="G50" i="19"/>
  <c r="F50" i="19"/>
  <c r="E50" i="19"/>
  <c r="D50" i="19"/>
  <c r="G49" i="19"/>
  <c r="F49" i="19"/>
  <c r="E49" i="19"/>
  <c r="D49" i="19"/>
  <c r="G48" i="19"/>
  <c r="F48" i="19"/>
  <c r="E48" i="19"/>
  <c r="D48" i="19"/>
  <c r="G47" i="19"/>
  <c r="F47" i="19"/>
  <c r="E47" i="19"/>
  <c r="D47" i="19"/>
  <c r="G44" i="19"/>
  <c r="F44" i="19"/>
  <c r="E44" i="19"/>
  <c r="D44" i="19"/>
  <c r="G43" i="19"/>
  <c r="F43" i="19"/>
  <c r="E43" i="19"/>
  <c r="D43" i="19"/>
  <c r="G42" i="19"/>
  <c r="F42" i="19"/>
  <c r="E42" i="19"/>
  <c r="D42" i="19"/>
  <c r="G41" i="19"/>
  <c r="F41" i="19"/>
  <c r="E41" i="19"/>
  <c r="D41" i="19"/>
  <c r="G40" i="19"/>
  <c r="F40" i="19"/>
  <c r="E40" i="19"/>
  <c r="D40" i="19"/>
  <c r="G38" i="19"/>
  <c r="F38" i="19"/>
  <c r="E38" i="19"/>
  <c r="D38" i="19"/>
  <c r="G36" i="19"/>
  <c r="F36" i="19"/>
  <c r="E36" i="19"/>
  <c r="D36" i="19"/>
  <c r="G35" i="19"/>
  <c r="F35" i="19"/>
  <c r="E35" i="19"/>
  <c r="D35" i="19"/>
  <c r="G34" i="19"/>
  <c r="F34" i="19"/>
  <c r="E34" i="19"/>
  <c r="D34" i="19"/>
  <c r="G33" i="19"/>
  <c r="F33" i="19"/>
  <c r="E33" i="19"/>
  <c r="D33" i="19"/>
  <c r="G32" i="19"/>
  <c r="F32" i="19"/>
  <c r="E32" i="19"/>
  <c r="D32" i="19"/>
  <c r="G31" i="19"/>
  <c r="F31" i="19"/>
  <c r="E31" i="19"/>
  <c r="D31" i="19"/>
  <c r="G30" i="19"/>
  <c r="F30" i="19"/>
  <c r="E30" i="19"/>
  <c r="D30" i="19"/>
  <c r="G28" i="19"/>
  <c r="F28" i="19"/>
  <c r="E28" i="19"/>
  <c r="D28" i="19"/>
  <c r="G27" i="19"/>
  <c r="F27" i="19"/>
  <c r="E27" i="19"/>
  <c r="D27" i="19"/>
  <c r="G26" i="19"/>
  <c r="F26" i="19"/>
  <c r="E26" i="19"/>
  <c r="D26" i="19"/>
  <c r="G25" i="19"/>
  <c r="F25" i="19"/>
  <c r="E25" i="19"/>
  <c r="D25" i="19"/>
  <c r="G24" i="19"/>
  <c r="F24" i="19"/>
  <c r="E24" i="19"/>
  <c r="D24" i="19"/>
  <c r="G23" i="19"/>
  <c r="F23" i="19"/>
  <c r="E23" i="19"/>
  <c r="D23" i="19"/>
  <c r="G21" i="19"/>
  <c r="F21" i="19"/>
  <c r="E21" i="19"/>
  <c r="D21" i="19"/>
  <c r="G20" i="19"/>
  <c r="F20" i="19"/>
  <c r="E20" i="19"/>
  <c r="D20" i="19"/>
  <c r="G19" i="19"/>
  <c r="F19" i="19"/>
  <c r="E19" i="19"/>
  <c r="D19" i="19"/>
  <c r="G18" i="19"/>
  <c r="F18" i="19"/>
  <c r="E18" i="19"/>
  <c r="D18" i="19"/>
  <c r="G17" i="19"/>
  <c r="G16" i="19"/>
  <c r="G15" i="19"/>
  <c r="G5" i="19"/>
  <c r="F5" i="19"/>
  <c r="E5" i="19"/>
  <c r="D5" i="19"/>
  <c r="G4" i="19"/>
  <c r="F4" i="19"/>
  <c r="E4" i="19"/>
  <c r="D4" i="19"/>
  <c r="H2" i="19"/>
  <c r="A1" i="19"/>
  <c r="B1" i="19"/>
  <c r="A1" i="18"/>
  <c r="B1" i="18"/>
  <c r="H2" i="18"/>
  <c r="D5" i="18"/>
  <c r="E5" i="18"/>
  <c r="F5" i="18"/>
  <c r="G5" i="18"/>
  <c r="E15" i="18"/>
  <c r="F15" i="18"/>
  <c r="G15" i="18"/>
  <c r="E16" i="18"/>
  <c r="F16" i="18"/>
  <c r="G16" i="18"/>
  <c r="G17" i="18"/>
  <c r="G18" i="18"/>
  <c r="G19" i="18"/>
  <c r="G20" i="18"/>
  <c r="E21" i="18"/>
  <c r="F21" i="18"/>
  <c r="G21" i="18"/>
  <c r="E23" i="18"/>
  <c r="F23" i="18"/>
  <c r="G23" i="18"/>
  <c r="E24" i="18"/>
  <c r="F24" i="18"/>
  <c r="G24" i="18"/>
  <c r="D25" i="18"/>
  <c r="E25" i="18"/>
  <c r="F25" i="18"/>
  <c r="G25" i="18"/>
  <c r="D26" i="18"/>
  <c r="E26" i="18"/>
  <c r="G26" i="18"/>
  <c r="D27" i="18"/>
  <c r="E27" i="18"/>
  <c r="F27" i="18"/>
  <c r="G27" i="18"/>
  <c r="D28" i="18"/>
  <c r="E28" i="18"/>
  <c r="F28" i="18"/>
  <c r="G28" i="18"/>
  <c r="D30" i="18"/>
  <c r="E30" i="18"/>
  <c r="F30" i="18"/>
  <c r="G30" i="18"/>
  <c r="D31" i="18"/>
  <c r="E31" i="18"/>
  <c r="F31" i="18"/>
  <c r="G31" i="18"/>
  <c r="D32" i="18"/>
  <c r="E32" i="18"/>
  <c r="F32" i="18"/>
  <c r="G32" i="18"/>
  <c r="D33" i="18"/>
  <c r="E33" i="18"/>
  <c r="F33" i="18"/>
  <c r="G33" i="18"/>
  <c r="D34" i="18"/>
  <c r="E34" i="18"/>
  <c r="F34" i="18"/>
  <c r="G34" i="18"/>
  <c r="D35" i="18"/>
  <c r="E35" i="18"/>
  <c r="F35" i="18"/>
  <c r="G35" i="18"/>
  <c r="D36" i="18"/>
  <c r="E36" i="18"/>
  <c r="F36" i="18"/>
  <c r="G36" i="18"/>
  <c r="D38" i="18"/>
  <c r="E38" i="18"/>
  <c r="F38" i="18"/>
  <c r="G38" i="18"/>
  <c r="D40" i="18"/>
  <c r="E40" i="18"/>
  <c r="F40" i="18"/>
  <c r="G40" i="18"/>
  <c r="D41" i="18"/>
  <c r="E41" i="18"/>
  <c r="F41" i="18"/>
  <c r="G41" i="18"/>
  <c r="D42" i="18"/>
  <c r="E42" i="18"/>
  <c r="F42" i="18"/>
  <c r="G42" i="18"/>
  <c r="D43" i="18"/>
  <c r="E43" i="18"/>
  <c r="F43" i="18"/>
  <c r="G43" i="18"/>
  <c r="D44" i="18"/>
  <c r="E44" i="18"/>
  <c r="F44" i="18"/>
  <c r="G44" i="18"/>
  <c r="D47" i="18"/>
  <c r="E47" i="18"/>
  <c r="F47" i="18"/>
  <c r="G47" i="18"/>
  <c r="D48" i="18"/>
  <c r="E48" i="18"/>
  <c r="F48" i="18"/>
  <c r="G48" i="18"/>
  <c r="D49" i="18"/>
  <c r="E49" i="18"/>
  <c r="F49" i="18"/>
  <c r="G49" i="18"/>
  <c r="D50" i="18"/>
  <c r="E50" i="18"/>
  <c r="F50" i="18"/>
  <c r="G50" i="18"/>
  <c r="D51" i="18"/>
  <c r="E51" i="18"/>
  <c r="F51" i="18"/>
  <c r="G51" i="18"/>
  <c r="D52" i="18"/>
  <c r="E52" i="18"/>
  <c r="F52" i="18"/>
  <c r="G52" i="18"/>
  <c r="D53" i="18"/>
  <c r="E53" i="18"/>
  <c r="F53" i="18"/>
  <c r="G53" i="18"/>
  <c r="D54" i="18"/>
  <c r="E54" i="18"/>
  <c r="F54" i="18"/>
  <c r="G54" i="18"/>
  <c r="D55" i="18"/>
  <c r="E55" i="18"/>
  <c r="F55" i="18"/>
  <c r="G55" i="18"/>
  <c r="D56" i="18"/>
  <c r="E56" i="18"/>
  <c r="F56" i="18"/>
  <c r="G56" i="18"/>
  <c r="G4" i="18"/>
  <c r="F4" i="18"/>
  <c r="E4" i="18"/>
  <c r="D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<sst xmlns="http://schemas.openxmlformats.org/spreadsheetml/2006/main" count="505" uniqueCount="85">
  <si>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</si>
  <si>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</si>
  <si>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</si>
  <si>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</si>
  <si>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</si>
  <si>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</si>
  <si>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</si>
  <si>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</si>
  <si>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</si>
  <si>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</si>
  <si>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</si>
  <si>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</si>
  <si>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</si>
  <si>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</si>
  <si>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</si>
  <si>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</si>
  <si>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</si>
  <si>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</si>
  <si>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</si>
  <si>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</si>
  <si>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</si>
  <si>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</si>
  <si>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</si>
  <si>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</si>
  <si>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</si>
  <si>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</si>
  <si>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</si>
  <si>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</si>
  <si>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</si>
  <si>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</si>
  <si>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</si>
  <si>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</si>
  <si>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</si>
  <si>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</si>
  <si>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</si>
  <si>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</si>
  <si>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</si>
  <si>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</si>
  <si>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</si>
  <si>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</si>
  <si>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</si>
  <si>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</si>
  <si>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</si>
  <si>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</si>
  <si>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</si>
  <si>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</si>
  <si>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</si>
  <si>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</si>
  <si>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</si>
  <si>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</si>
  <si>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</si>
  <si>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</si>
  <si>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</si>
  <si>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</si>
  <si>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</si>
  <si>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</si>
  <si>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</si>
  <si>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</si>
  <si>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</si>
  <si>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</si>
  <si>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</si>
  <si>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</si>
  <si>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</si>
  <si>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</si>
  <si>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</si>
  <si>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</si>
  <si>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</si>
  <si>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</si>
  <si>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</si>
  <si>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</si>
  <si>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</si>
  <si>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</si>
  <si>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</si>
  <si>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</si>
  <si>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</si>
  <si>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</si>
  <si>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</si>
  <si>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</si>
  <si>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</si>
  <si>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2023</t>
  </si>
  <si>
    <t>December 2024 Monthly Report</t>
  </si>
  <si>
    <t>Current Month - December 2024 vs December 2023</t>
  </si>
  <si>
    <t>Percent Change from December 2023</t>
  </si>
  <si>
    <t>YTD December 2024 Monthly Report</t>
  </si>
  <si>
    <t>Year to Date - December 2024 vs December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</si>
</sst>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&quot;$&quot;#,##0.00"/>
    <numFmt numFmtId="168" formatCode="mmmm\ yyyy"/>
    <numFmt numFmtId="169" formatCode="#,##0.00;\-#,##0.00"/>
    <numFmt numFmtId="170" formatCode="0.0%"/>
  </numFmts>
  <fonts count="2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0" fontId="23" fillId="0" borderId="3" xfId="0" applyFont="1" applyBorder="1"/>
    <xf numFmtId="0" fontId="1" fillId="0" borderId="7" xfId="0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69" fontId="23" fillId="2" borderId="3" xfId="0" applyNumberFormat="1" applyFont="1" applyFill="1" applyBorder="1"/>
    <xf numFmtId="169" fontId="23" fillId="2" borderId="0" xfId="0" applyNumberFormat="1" applyFont="1" applyFill="1"/>
    <xf numFmtId="0" fontId="1" fillId="2" borderId="3" xfId="0" applyFont="1" applyFill="1" applyBorder="1"/>
    <xf numFmtId="169" fontId="1" fillId="0" borderId="3" xfId="0" applyNumberFormat="1" applyFont="1" applyBorder="1"/>
    <xf numFmtId="169" fontId="1" fillId="0" borderId="0" xfId="0" applyNumberFormat="1" applyFont="1"/>
    <xf numFmtId="166" fontId="24" fillId="2" borderId="1" xfId="0" applyNumberFormat="1" applyFont="1" applyFill="1" applyBorder="1"/>
    <xf numFmtId="166" fontId="24" fillId="2" borderId="7" xfId="0" applyNumberFormat="1" applyFont="1" applyFill="1" applyBorder="1"/>
    <xf numFmtId="169" fontId="24" fillId="2" borderId="1" xfId="0" applyNumberFormat="1" applyFont="1" applyFill="1" applyBorder="1"/>
    <xf numFmtId="169" fontId="24" fillId="2" borderId="7" xfId="0" applyNumberFormat="1" applyFont="1" applyFill="1" applyBorder="1"/>
    <xf numFmtId="0" fontId="24" fillId="0" borderId="7" xfId="0" applyFont="1" applyBorder="1"/>
    <xf numFmtId="165" fontId="24" fillId="0" borderId="7" xfId="0" applyNumberFormat="1" applyFont="1" applyBorder="1"/>
    <xf numFmtId="2" fontId="24" fillId="0" borderId="7" xfId="0" applyNumberFormat="1" applyFont="1" applyBorder="1"/>
    <xf numFmtId="165" fontId="24" fillId="0" borderId="0" xfId="0" applyNumberFormat="1" applyFont="1"/>
    <xf numFmtId="2" fontId="24" fillId="0" borderId="0" xfId="0" applyNumberFormat="1" applyFont="1"/>
    <xf numFmtId="166" fontId="24" fillId="0" borderId="3" xfId="0" applyNumberFormat="1" applyFont="1" applyBorder="1"/>
    <xf numFmtId="166" fontId="24" fillId="0" borderId="0" xfId="0" applyNumberFormat="1" applyFont="1"/>
    <xf numFmtId="169" fontId="24" fillId="0" borderId="3" xfId="0" applyNumberFormat="1" applyFont="1" applyBorder="1"/>
    <xf numFmtId="169" fontId="24" fillId="0" borderId="0" xfId="0" applyNumberFormat="1" applyFont="1"/>
    <xf numFmtId="166" fontId="24" fillId="2" borderId="3" xfId="0" applyNumberFormat="1" applyFont="1" applyFill="1" applyBorder="1"/>
    <xf numFmtId="166" fontId="24" fillId="2" borderId="0" xfId="0" applyNumberFormat="1" applyFont="1" applyFill="1"/>
    <xf numFmtId="169" fontId="24" fillId="2" borderId="3" xfId="0" applyNumberFormat="1" applyFont="1" applyFill="1" applyBorder="1"/>
    <xf numFmtId="169" fontId="24" fillId="2" borderId="0" xfId="0" applyNumberFormat="1" applyFont="1" applyFill="1"/>
    <xf numFmtId="0" fontId="24" fillId="0" borderId="0" xfId="0" applyFont="1"/>
    <xf numFmtId="170" fontId="18" fillId="0" borderId="14" xfId="0" applyNumberFormat="1" applyFont="1" applyBorder="1" applyAlignment="1">
      <alignment horizontal="center" vertical="center"/>
    </xf>
    <xf numFmtId="170" fontId="18" fillId="0" borderId="13" xfId="0" applyNumberFormat="1" applyFont="1" applyBorder="1" applyAlignment="1">
      <alignment horizontal="center" vertical="center"/>
    </xf>
    <xf numFmtId="170" fontId="18" fillId="5" borderId="4" xfId="0" applyNumberFormat="1" applyFont="1" applyFill="1" applyBorder="1" applyAlignment="1">
      <alignment horizontal="center" vertical="center"/>
    </xf>
    <xf numFmtId="170" fontId="18" fillId="0" borderId="16" xfId="0" applyNumberFormat="1" applyFont="1" applyBorder="1" applyAlignment="1">
      <alignment horizontal="center" vertical="center"/>
    </xf>
    <xf numFmtId="170" fontId="18" fillId="0" borderId="17" xfId="0" applyNumberFormat="1" applyFont="1" applyBorder="1" applyAlignment="1">
      <alignment horizontal="center" vertical="center"/>
    </xf>
    <xf numFmtId="170" fontId="18" fillId="0" borderId="15" xfId="0" applyNumberFormat="1" applyFont="1" applyBorder="1" applyAlignment="1">
      <alignment horizontal="center" vertical="center"/>
    </xf>
    <xf numFmtId="170" fontId="18" fillId="5" borderId="8" xfId="0" applyNumberFormat="1" applyFont="1" applyFill="1" applyBorder="1" applyAlignment="1">
      <alignment horizontal="center" vertical="center"/>
    </xf>
    <xf numFmtId="170" fontId="18" fillId="0" borderId="18" xfId="0" applyNumberFormat="1" applyFont="1" applyBorder="1" applyAlignment="1">
      <alignment horizontal="center" vertical="center"/>
    </xf>
    <xf numFmtId="0" fontId="21" fillId="7" borderId="14" xfId="0" applyFont="1" applyFill="1" applyBorder="1" applyAlignment="1">
      <alignment horizontal="center" vertical="center"/>
    </xf>
    <xf numFmtId="170" fontId="18" fillId="5" borderId="0" xfId="0" applyNumberFormat="1" applyFont="1" applyFill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8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5"/>
  <sheetViews>
    <sheetView tabSelected="1" zoomScaleNormal="100" workbookViewId="0">
      <pane xSplit="1" ySplit="3" topLeftCell="B4" activePane="bottomRight" state="frozen"/>
      <selection activeCell="Q8" sqref="Q8"/>
      <selection pane="topRight" activeCell="Q8" sqref="Q8"/>
      <selection pane="bottomLeft" activeCell="Q8" sqref="Q8"/>
      <selection pane="bottomRight" activeCell="R3" sqref="R3"/>
    </sheetView>
  </sheetViews>
  <sheetFormatPr defaultColWidth="9.1796875" defaultRowHeight="16" x14ac:dyDescent="0.45"/>
  <cols>
    <col min="1" max="1" width="39" style="20" bestFit="1" customWidth="1"/>
    <col min="2" max="6" width="13.1796875" style="20" customWidth="1"/>
    <col min="7" max="7" width="13.1796875" style="21" customWidth="1"/>
    <col min="8" max="9" width="13.1796875" style="20" customWidth="1"/>
    <col min="10" max="11" width="13.1796875" style="21" customWidth="1"/>
    <col min="12" max="13" width="13.1796875" style="20" customWidth="1"/>
    <col min="14" max="16384" width="9.1796875" style="20"/>
  </cols>
  <sheetData>
    <row r="1" spans="1:13" ht="16.5" x14ac:dyDescent="0.45">
      <c r="A1" s="107" t="str">
        <f>'Current month raw data'!A1</f>
        <v>December 2024 Monthly Report</v>
      </c>
      <c r="B1" s="108" t="str">
        <f>'Current month raw data'!F1</f>
        <v>Current Month - December 2024 vs December 2023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16.5" x14ac:dyDescent="0.45">
      <c r="A2" s="107"/>
      <c r="B2" s="111" t="s">
        <v>45</v>
      </c>
      <c r="C2" s="112"/>
      <c r="D2" s="112" t="s">
        <v>2</v>
      </c>
      <c r="E2" s="112"/>
      <c r="F2" s="112" t="s">
        <v>3</v>
      </c>
      <c r="G2" s="112"/>
      <c r="H2" s="112" t="str">
        <f>'Current month raw data'!L7</f>
        <v>Percent Change from December 2023</v>
      </c>
      <c r="I2" s="112"/>
      <c r="J2" s="112"/>
      <c r="K2" s="112"/>
      <c r="L2" s="112"/>
      <c r="M2" s="113"/>
    </row>
    <row r="3" spans="1:13" ht="33" x14ac:dyDescent="0.45">
      <c r="A3" s="107"/>
      <c r="B3" s="101">
        <f>'Current month raw data'!F8</f>
        <v>2024</v>
      </c>
      <c r="C3" s="54">
        <f>'Current month raw data'!G8</f>
        <v>2023</v>
      </c>
      <c r="D3" s="54">
        <f>'Current month raw data'!H8</f>
        <v>2024</v>
      </c>
      <c r="E3" s="54">
        <f>'Current month raw data'!I8</f>
        <v>2023</v>
      </c>
      <c r="F3" s="54">
        <f>'Current month raw data'!J8</f>
        <v>2024</v>
      </c>
      <c r="G3" s="54">
        <f>'Current month raw data'!K8</f>
        <v>2023</v>
      </c>
      <c r="H3" s="54" t="str">
        <f>'Current month raw data'!L8</f>
        <v>Occ</v>
      </c>
      <c r="I3" s="54" t="str">
        <f>'Current month raw data'!M8</f>
        <v>ADR</v>
      </c>
      <c r="J3" s="54" t="s">
        <v>3</v>
      </c>
      <c r="K3" s="55" t="s">
        <v>7</v>
      </c>
      <c r="L3" s="55" t="s">
        <v>43</v>
      </c>
      <c r="M3" s="56" t="s">
        <v>44</v>
      </c>
    </row>
    <row r="4" spans="1:13" x14ac:dyDescent="0.45">
      <c r="A4" s="22" t="s">
        <v>10</v>
      </c>
      <c r="B4" s="93">
        <f>(VLOOKUP($A4,'Current month raw data'!$B:$Q,5,FALSE))/100</f>
        <v>0.53171815310912496</v>
      </c>
      <c r="C4" s="94">
        <f>(VLOOKUP($A4,'Current month raw data'!$B:$Q,6,FALSE))/100</f>
        <v>0.52587014079734606</v>
      </c>
      <c r="D4" s="51">
        <f>VLOOKUP($A4,'Current month raw data'!$B:$Q,7,FALSE)</f>
        <v>156.669490167399</v>
      </c>
      <c r="E4" s="51">
        <f>VLOOKUP($A4,'Current month raw data'!$B:$Q,8,FALSE)</f>
        <v>151.66388355400801</v>
      </c>
      <c r="F4" s="51">
        <f>VLOOKUP($A4,'Current month raw data'!$B:$Q,9,FALSE)</f>
        <v>83.304011960357698</v>
      </c>
      <c r="G4" s="51">
        <f>VLOOKUP($A4,'Current month raw data'!$B:$Q,10,FALSE)</f>
        <v>79.755507798418805</v>
      </c>
      <c r="H4" s="94">
        <f>(VLOOKUP($A4,'Current month raw data'!$B:$Q,11,FALSE))/100</f>
        <v>1.11206395991835E-2</v>
      </c>
      <c r="I4" s="94">
        <f>(VLOOKUP($A4,'Current month raw data'!$B:$Q,12,FALSE))/100</f>
        <v>3.3004605289616504E-2</v>
      </c>
      <c r="J4" s="94">
        <f>(VLOOKUP($A4,'Current month raw data'!$B:$Q,13,FALSE))/100</f>
        <v>4.4492277209339202E-2</v>
      </c>
      <c r="K4" s="94">
        <f>(VLOOKUP($A4,'Current month raw data'!$B:$Q,14,FALSE))/100</f>
        <v>5.0283794228943399E-2</v>
      </c>
      <c r="L4" s="94">
        <f>(VLOOKUP($A4,'Current month raw data'!$B:$Q,15,FALSE))/100</f>
        <v>5.5448155491181093E-3</v>
      </c>
      <c r="M4" s="98">
        <f>(VLOOKUP($A4,'Current month raw data'!$B:$Q,16,FALSE))/100</f>
        <v>1.6727117043667299E-2</v>
      </c>
    </row>
    <row r="5" spans="1:13" x14ac:dyDescent="0.45">
      <c r="A5" s="22" t="s">
        <v>13</v>
      </c>
      <c r="B5" s="93">
        <f>(VLOOKUP($A5,'Current month raw data'!$B:$Q,5,FALSE))/100</f>
        <v>0.50523498762381103</v>
      </c>
      <c r="C5" s="94">
        <f>(VLOOKUP($A5,'Current month raw data'!$B:$Q,6,FALSE))/100</f>
        <v>0.49061176419589203</v>
      </c>
      <c r="D5" s="51">
        <f>VLOOKUP($A5,'Current month raw data'!$B:$Q,7,FALSE)</f>
        <v>116.627226532072</v>
      </c>
      <c r="E5" s="51">
        <f>VLOOKUP($A5,'Current month raw data'!$B:$Q,8,FALSE)</f>
        <v>112.751436351715</v>
      </c>
      <c r="F5" s="51">
        <f>VLOOKUP($A5,'Current month raw data'!$B:$Q,9,FALSE)</f>
        <v>58.924155353531098</v>
      </c>
      <c r="G5" s="51">
        <f>VLOOKUP($A5,'Current month raw data'!$B:$Q,10,FALSE)</f>
        <v>55.317181104135798</v>
      </c>
      <c r="H5" s="94">
        <f>(VLOOKUP($A5,'Current month raw data'!$B:$Q,11,FALSE))/100</f>
        <v>2.9806100250953201E-2</v>
      </c>
      <c r="I5" s="94">
        <f>(VLOOKUP($A5,'Current month raw data'!$B:$Q,12,FALSE))/100</f>
        <v>3.4374641297402898E-2</v>
      </c>
      <c r="J5" s="94">
        <f>(VLOOKUP($A5,'Current month raw data'!$B:$Q,13,FALSE))/100</f>
        <v>6.5205315552957097E-2</v>
      </c>
      <c r="K5" s="94">
        <f>(VLOOKUP($A5,'Current month raw data'!$B:$Q,14,FALSE))/100</f>
        <v>7.9205420581324001E-2</v>
      </c>
      <c r="L5" s="94">
        <f>(VLOOKUP($A5,'Current month raw data'!$B:$Q,15,FALSE))/100</f>
        <v>1.31431047366669E-2</v>
      </c>
      <c r="M5" s="98">
        <f>(VLOOKUP($A5,'Current month raw data'!$B:$Q,16,FALSE))/100</f>
        <v>4.3340949685009997E-2</v>
      </c>
    </row>
    <row r="6" spans="1:13" x14ac:dyDescent="0.45">
      <c r="B6" s="95"/>
      <c r="C6" s="102"/>
      <c r="D6" s="103"/>
      <c r="E6" s="103"/>
      <c r="F6" s="103"/>
      <c r="G6" s="103"/>
      <c r="H6" s="102"/>
      <c r="I6" s="102"/>
      <c r="J6" s="102"/>
      <c r="K6" s="102"/>
      <c r="L6" s="102"/>
      <c r="M6" s="99"/>
    </row>
    <row r="7" spans="1:13" x14ac:dyDescent="0.45">
      <c r="A7" s="22" t="s">
        <v>78</v>
      </c>
      <c r="B7" s="93"/>
      <c r="C7" s="94"/>
      <c r="D7" s="51"/>
      <c r="E7" s="51"/>
      <c r="F7" s="51"/>
      <c r="G7" s="51"/>
      <c r="H7" s="94"/>
      <c r="I7" s="94"/>
      <c r="J7" s="94"/>
      <c r="K7" s="94"/>
      <c r="L7" s="94"/>
      <c r="M7" s="98"/>
    </row>
    <row r="8" spans="1:13" x14ac:dyDescent="0.45">
      <c r="A8" s="23" t="s">
        <v>72</v>
      </c>
      <c r="B8" s="93">
        <f>(VLOOKUP($A8,'Current month raw data'!$B:$Q,5,FALSE))/100</f>
        <v>0.56187664967459805</v>
      </c>
      <c r="C8" s="94">
        <f>(VLOOKUP($A8,'Current month raw data'!$B:$Q,6,FALSE))/100</f>
        <v>0.51193668454334396</v>
      </c>
      <c r="D8" s="51">
        <f>VLOOKUP($A8,'Current month raw data'!$B:$Q,7,FALSE)</f>
        <v>307.45314220142302</v>
      </c>
      <c r="E8" s="51">
        <f>VLOOKUP($A8,'Current month raw data'!$B:$Q,8,FALSE)</f>
        <v>303.66033851265502</v>
      </c>
      <c r="F8" s="51">
        <f>VLOOKUP($A8,'Current month raw data'!$B:$Q,9,FALSE)</f>
        <v>172.750741472063</v>
      </c>
      <c r="G8" s="51">
        <f>VLOOKUP($A8,'Current month raw data'!$B:$Q,10,FALSE)</f>
        <v>155.454866925478</v>
      </c>
      <c r="H8" s="94">
        <f>(VLOOKUP($A8,'Current month raw data'!$B:$Q,11,FALSE))/100</f>
        <v>9.7551057853573209E-2</v>
      </c>
      <c r="I8" s="94">
        <f>(VLOOKUP($A8,'Current month raw data'!$B:$Q,12,FALSE))/100</f>
        <v>1.24902834112148E-2</v>
      </c>
      <c r="J8" s="94">
        <f>(VLOOKUP($A8,'Current month raw data'!$B:$Q,13,FALSE))/100</f>
        <v>0.111259781624443</v>
      </c>
      <c r="K8" s="94">
        <f>(VLOOKUP($A8,'Current month raw data'!$B:$Q,14,FALSE))/100</f>
        <v>0.10367674341236499</v>
      </c>
      <c r="L8" s="94">
        <f>(VLOOKUP($A8,'Current month raw data'!$B:$Q,15,FALSE))/100</f>
        <v>-6.8238213399503698E-3</v>
      </c>
      <c r="M8" s="98">
        <f>(VLOOKUP($A8,'Current month raw data'!$B:$Q,16,FALSE))/100</f>
        <v>9.0061565523306908E-2</v>
      </c>
    </row>
    <row r="9" spans="1:13" x14ac:dyDescent="0.45">
      <c r="A9" s="23" t="s">
        <v>73</v>
      </c>
      <c r="B9" s="93">
        <f>(VLOOKUP($A9,'Current month raw data'!$B:$Q,5,FALSE))/100</f>
        <v>0.55381500639373404</v>
      </c>
      <c r="C9" s="94">
        <f>(VLOOKUP($A9,'Current month raw data'!$B:$Q,6,FALSE))/100</f>
        <v>0.53025103781635397</v>
      </c>
      <c r="D9" s="51">
        <f>VLOOKUP($A9,'Current month raw data'!$B:$Q,7,FALSE)</f>
        <v>175.75996291190401</v>
      </c>
      <c r="E9" s="51">
        <f>VLOOKUP($A9,'Current month raw data'!$B:$Q,8,FALSE)</f>
        <v>167.69815807095199</v>
      </c>
      <c r="F9" s="51">
        <f>VLOOKUP($A9,'Current month raw data'!$B:$Q,9,FALSE)</f>
        <v>97.338504983818595</v>
      </c>
      <c r="G9" s="51">
        <f>VLOOKUP($A9,'Current month raw data'!$B:$Q,10,FALSE)</f>
        <v>88.922122357013606</v>
      </c>
      <c r="H9" s="94">
        <f>(VLOOKUP($A9,'Current month raw data'!$B:$Q,11,FALSE))/100</f>
        <v>4.4439269132633206E-2</v>
      </c>
      <c r="I9" s="94">
        <f>(VLOOKUP($A9,'Current month raw data'!$B:$Q,12,FALSE))/100</f>
        <v>4.8073305835242303E-2</v>
      </c>
      <c r="J9" s="94">
        <f>(VLOOKUP($A9,'Current month raw data'!$B:$Q,13,FALSE))/100</f>
        <v>9.4648917543983191E-2</v>
      </c>
      <c r="K9" s="94">
        <f>(VLOOKUP($A9,'Current month raw data'!$B:$Q,14,FALSE))/100</f>
        <v>0.1199719401505</v>
      </c>
      <c r="L9" s="94">
        <f>(VLOOKUP($A9,'Current month raw data'!$B:$Q,15,FALSE))/100</f>
        <v>2.31334651692101E-2</v>
      </c>
      <c r="M9" s="98">
        <f>(VLOOKUP($A9,'Current month raw data'!$B:$Q,16,FALSE))/100</f>
        <v>6.86007685864682E-2</v>
      </c>
    </row>
    <row r="10" spans="1:13" x14ac:dyDescent="0.45">
      <c r="A10" s="23" t="s">
        <v>74</v>
      </c>
      <c r="B10" s="93">
        <f>(VLOOKUP($A10,'Current month raw data'!$B:$Q,5,FALSE))/100</f>
        <v>0.53086361395666004</v>
      </c>
      <c r="C10" s="94">
        <f>(VLOOKUP($A10,'Current month raw data'!$B:$Q,6,FALSE))/100</f>
        <v>0.50755364948389603</v>
      </c>
      <c r="D10" s="51">
        <f>VLOOKUP($A10,'Current month raw data'!$B:$Q,7,FALSE)</f>
        <v>128.21695117917901</v>
      </c>
      <c r="E10" s="51">
        <f>VLOOKUP($A10,'Current month raw data'!$B:$Q,8,FALSE)</f>
        <v>125.443609855274</v>
      </c>
      <c r="F10" s="51">
        <f>VLOOKUP($A10,'Current month raw data'!$B:$Q,9,FALSE)</f>
        <v>68.065714073483804</v>
      </c>
      <c r="G10" s="51">
        <f>VLOOKUP($A10,'Current month raw data'!$B:$Q,10,FALSE)</f>
        <v>63.6693619864784</v>
      </c>
      <c r="H10" s="94">
        <f>(VLOOKUP($A10,'Current month raw data'!$B:$Q,11,FALSE))/100</f>
        <v>4.5926109479199007E-2</v>
      </c>
      <c r="I10" s="94">
        <f>(VLOOKUP($A10,'Current month raw data'!$B:$Q,12,FALSE))/100</f>
        <v>2.2108271015995502E-2</v>
      </c>
      <c r="J10" s="94">
        <f>(VLOOKUP($A10,'Current month raw data'!$B:$Q,13,FALSE))/100</f>
        <v>6.9049727370271E-2</v>
      </c>
      <c r="K10" s="94">
        <f>(VLOOKUP($A10,'Current month raw data'!$B:$Q,14,FALSE))/100</f>
        <v>7.4770867789137205E-2</v>
      </c>
      <c r="L10" s="94">
        <f>(VLOOKUP($A10,'Current month raw data'!$B:$Q,15,FALSE))/100</f>
        <v>5.3516130002104504E-3</v>
      </c>
      <c r="M10" s="98">
        <f>(VLOOKUP($A10,'Current month raw data'!$B:$Q,16,FALSE))/100</f>
        <v>5.1523501243947403E-2</v>
      </c>
    </row>
    <row r="11" spans="1:13" x14ac:dyDescent="0.45">
      <c r="A11" s="23" t="s">
        <v>75</v>
      </c>
      <c r="B11" s="93">
        <f>(VLOOKUP($A11,'Current month raw data'!$B:$Q,5,FALSE))/100</f>
        <v>0.50948252902214197</v>
      </c>
      <c r="C11" s="94">
        <f>(VLOOKUP($A11,'Current month raw data'!$B:$Q,6,FALSE))/100</f>
        <v>0.49712740543154799</v>
      </c>
      <c r="D11" s="51">
        <f>VLOOKUP($A11,'Current month raw data'!$B:$Q,7,FALSE)</f>
        <v>106.90498315396199</v>
      </c>
      <c r="E11" s="51">
        <f>VLOOKUP($A11,'Current month raw data'!$B:$Q,8,FALSE)</f>
        <v>104.79898686596199</v>
      </c>
      <c r="F11" s="51">
        <f>VLOOKUP($A11,'Current month raw data'!$B:$Q,9,FALSE)</f>
        <v>54.466221182350402</v>
      </c>
      <c r="G11" s="51">
        <f>VLOOKUP($A11,'Current month raw data'!$B:$Q,10,FALSE)</f>
        <v>52.098448432530603</v>
      </c>
      <c r="H11" s="94">
        <f>(VLOOKUP($A11,'Current month raw data'!$B:$Q,11,FALSE))/100</f>
        <v>2.4853032553834101E-2</v>
      </c>
      <c r="I11" s="94">
        <f>(VLOOKUP($A11,'Current month raw data'!$B:$Q,12,FALSE))/100</f>
        <v>2.0095578697667701E-2</v>
      </c>
      <c r="J11" s="94">
        <f>(VLOOKUP($A11,'Current month raw data'!$B:$Q,13,FALSE))/100</f>
        <v>4.54480473230632E-2</v>
      </c>
      <c r="K11" s="94">
        <f>(VLOOKUP($A11,'Current month raw data'!$B:$Q,14,FALSE))/100</f>
        <v>7.7087509404449209E-2</v>
      </c>
      <c r="L11" s="94">
        <f>(VLOOKUP($A11,'Current month raw data'!$B:$Q,15,FALSE))/100</f>
        <v>3.02640214044121E-2</v>
      </c>
      <c r="M11" s="98">
        <f>(VLOOKUP($A11,'Current month raw data'!$B:$Q,16,FALSE))/100</f>
        <v>5.5869206667420006E-2</v>
      </c>
    </row>
    <row r="12" spans="1:13" x14ac:dyDescent="0.45">
      <c r="A12" s="23" t="s">
        <v>76</v>
      </c>
      <c r="B12" s="93">
        <f>(VLOOKUP($A12,'Current month raw data'!$B:$Q,5,FALSE))/100</f>
        <v>0.47854201169556299</v>
      </c>
      <c r="C12" s="94">
        <f>(VLOOKUP($A12,'Current month raw data'!$B:$Q,6,FALSE))/100</f>
        <v>0.471994710537398</v>
      </c>
      <c r="D12" s="51">
        <f>VLOOKUP($A12,'Current month raw data'!$B:$Q,7,FALSE)</f>
        <v>79.830360168323494</v>
      </c>
      <c r="E12" s="51">
        <f>VLOOKUP($A12,'Current month raw data'!$B:$Q,8,FALSE)</f>
        <v>77.4052779658372</v>
      </c>
      <c r="F12" s="51">
        <f>VLOOKUP($A12,'Current month raw data'!$B:$Q,9,FALSE)</f>
        <v>38.202181149330897</v>
      </c>
      <c r="G12" s="51">
        <f>VLOOKUP($A12,'Current month raw data'!$B:$Q,10,FALSE)</f>
        <v>36.5348817675522</v>
      </c>
      <c r="H12" s="94">
        <f>(VLOOKUP($A12,'Current month raw data'!$B:$Q,11,FALSE))/100</f>
        <v>1.3871556210259699E-2</v>
      </c>
      <c r="I12" s="94">
        <f>(VLOOKUP($A12,'Current month raw data'!$B:$Q,12,FALSE))/100</f>
        <v>3.13296750068719E-2</v>
      </c>
      <c r="J12" s="94">
        <f>(VLOOKUP($A12,'Current month raw data'!$B:$Q,13,FALSE))/100</f>
        <v>4.5635822565038599E-2</v>
      </c>
      <c r="K12" s="94">
        <f>(VLOOKUP($A12,'Current month raw data'!$B:$Q,14,FALSE))/100</f>
        <v>5.0600039014722001E-2</v>
      </c>
      <c r="L12" s="94">
        <f>(VLOOKUP($A12,'Current month raw data'!$B:$Q,15,FALSE))/100</f>
        <v>4.7475577467360501E-3</v>
      </c>
      <c r="M12" s="98">
        <f>(VLOOKUP($A12,'Current month raw data'!$B:$Q,16,FALSE))/100</f>
        <v>1.8684969971141E-2</v>
      </c>
    </row>
    <row r="13" spans="1:13" x14ac:dyDescent="0.45">
      <c r="A13" s="23" t="s">
        <v>77</v>
      </c>
      <c r="B13" s="93">
        <f>(VLOOKUP($A13,'Current month raw data'!$B:$Q,5,FALSE))/100</f>
        <v>0.44844898926104398</v>
      </c>
      <c r="C13" s="94">
        <f>(VLOOKUP($A13,'Current month raw data'!$B:$Q,6,FALSE))/100</f>
        <v>0.44574899278439195</v>
      </c>
      <c r="D13" s="51">
        <f>VLOOKUP($A13,'Current month raw data'!$B:$Q,7,FALSE)</f>
        <v>61.1364801004311</v>
      </c>
      <c r="E13" s="51">
        <f>VLOOKUP($A13,'Current month raw data'!$B:$Q,8,FALSE)</f>
        <v>61.408136855952797</v>
      </c>
      <c r="F13" s="51">
        <f>VLOOKUP($A13,'Current month raw data'!$B:$Q,9,FALSE)</f>
        <v>27.416592708016299</v>
      </c>
      <c r="G13" s="51">
        <f>VLOOKUP($A13,'Current month raw data'!$B:$Q,10,FALSE)</f>
        <v>27.372615152307102</v>
      </c>
      <c r="H13" s="94">
        <f>(VLOOKUP($A13,'Current month raw data'!$B:$Q,11,FALSE))/100</f>
        <v>6.0572127371205401E-3</v>
      </c>
      <c r="I13" s="94">
        <f>(VLOOKUP($A13,'Current month raw data'!$B:$Q,12,FALSE))/100</f>
        <v>-4.4237908757742599E-3</v>
      </c>
      <c r="J13" s="94">
        <f>(VLOOKUP($A13,'Current month raw data'!$B:$Q,13,FALSE))/100</f>
        <v>1.60662601890718E-3</v>
      </c>
      <c r="K13" s="94">
        <f>(VLOOKUP($A13,'Current month raw data'!$B:$Q,14,FALSE))/100</f>
        <v>2.0138186536972202E-3</v>
      </c>
      <c r="L13" s="94">
        <f>(VLOOKUP($A13,'Current month raw data'!$B:$Q,15,FALSE))/100</f>
        <v>4.0653947788715604E-4</v>
      </c>
      <c r="M13" s="98">
        <f>(VLOOKUP($A13,'Current month raw data'!$B:$Q,16,FALSE))/100</f>
        <v>6.4662147111112902E-3</v>
      </c>
    </row>
    <row r="14" spans="1:13" x14ac:dyDescent="0.45">
      <c r="B14" s="95"/>
      <c r="C14" s="102"/>
      <c r="D14" s="103"/>
      <c r="E14" s="103"/>
      <c r="F14" s="103"/>
      <c r="G14" s="103"/>
      <c r="H14" s="102"/>
      <c r="I14" s="102"/>
      <c r="J14" s="102"/>
      <c r="K14" s="102"/>
      <c r="L14" s="102"/>
      <c r="M14" s="99"/>
    </row>
    <row r="15" spans="1:13" x14ac:dyDescent="0.45">
      <c r="A15" s="22" t="s">
        <v>18</v>
      </c>
      <c r="B15" s="93">
        <f>(VLOOKUP($A15,'Current month raw data'!$B:$Q,5,FALSE))/100</f>
        <v>0.56246437143084305</v>
      </c>
      <c r="C15" s="94">
        <f>(VLOOKUP($A15,'Current month raw data'!$B:$Q,6,FALSE))/100</f>
        <v>0.52320750919759096</v>
      </c>
      <c r="D15" s="51">
        <f>VLOOKUP($A15,'Current month raw data'!$B:$Q,7,FALSE)</f>
        <v>162.06099220362299</v>
      </c>
      <c r="E15" s="51">
        <f>VLOOKUP($A15,'Current month raw data'!$B:$Q,8,FALSE)</f>
        <v>148.182532734744</v>
      </c>
      <c r="F15" s="51">
        <f>VLOOKUP($A15,'Current month raw data'!$B:$Q,9,FALSE)</f>
        <v>91.153534113269998</v>
      </c>
      <c r="G15" s="51">
        <f>VLOOKUP($A15,'Current month raw data'!$B:$Q,10,FALSE)</f>
        <v>77.530213858736403</v>
      </c>
      <c r="H15" s="94">
        <f>(VLOOKUP($A15,'Current month raw data'!$B:$Q,11,FALSE))/100</f>
        <v>7.5031152158838502E-2</v>
      </c>
      <c r="I15" s="94">
        <f>(VLOOKUP($A15,'Current month raw data'!$B:$Q,12,FALSE))/100</f>
        <v>9.3657863803165806E-2</v>
      </c>
      <c r="J15" s="94">
        <f>(VLOOKUP($A15,'Current month raw data'!$B:$Q,13,FALSE))/100</f>
        <v>0.175716273391891</v>
      </c>
      <c r="K15" s="94">
        <f>(VLOOKUP($A15,'Current month raw data'!$B:$Q,14,FALSE))/100</f>
        <v>0.19194867514960501</v>
      </c>
      <c r="L15" s="94">
        <f>(VLOOKUP($A15,'Current month raw data'!$B:$Q,15,FALSE))/100</f>
        <v>1.38063937066075E-2</v>
      </c>
      <c r="M15" s="98">
        <f>(VLOOKUP($A15,'Current month raw data'!$B:$Q,16,FALSE))/100</f>
        <v>8.9873455492411297E-2</v>
      </c>
    </row>
    <row r="16" spans="1:13" x14ac:dyDescent="0.45">
      <c r="A16" s="23" t="s">
        <v>20</v>
      </c>
      <c r="B16" s="93">
        <f>(VLOOKUP($A16,'Current month raw data'!$B:$Q,5,FALSE))/100</f>
        <v>0.59453395674257403</v>
      </c>
      <c r="C16" s="94">
        <f>(VLOOKUP($A16,'Current month raw data'!$B:$Q,6,FALSE))/100</f>
        <v>0.52325163420446497</v>
      </c>
      <c r="D16" s="51">
        <f>VLOOKUP($A16,'Current month raw data'!$B:$Q,7,FALSE)</f>
        <v>160.315046930958</v>
      </c>
      <c r="E16" s="51">
        <f>VLOOKUP($A16,'Current month raw data'!$B:$Q,8,FALSE)</f>
        <v>152.18827328702599</v>
      </c>
      <c r="F16" s="51">
        <f>VLOOKUP($A16,'Current month raw data'!$B:$Q,9,FALSE)</f>
        <v>95.312739177234306</v>
      </c>
      <c r="G16" s="51">
        <f>VLOOKUP($A16,'Current month raw data'!$B:$Q,10,FALSE)</f>
        <v>79.632762704192302</v>
      </c>
      <c r="H16" s="94">
        <f>(VLOOKUP($A16,'Current month raw data'!$B:$Q,11,FALSE))/100</f>
        <v>0.13622952682505099</v>
      </c>
      <c r="I16" s="94">
        <f>(VLOOKUP($A16,'Current month raw data'!$B:$Q,12,FALSE))/100</f>
        <v>5.3399473352359304E-2</v>
      </c>
      <c r="J16" s="94">
        <f>(VLOOKUP($A16,'Current month raw data'!$B:$Q,13,FALSE))/100</f>
        <v>0.196903585164909</v>
      </c>
      <c r="K16" s="94">
        <f>(VLOOKUP($A16,'Current month raw data'!$B:$Q,14,FALSE))/100</f>
        <v>0.18430719993102401</v>
      </c>
      <c r="L16" s="94">
        <f>(VLOOKUP($A16,'Current month raw data'!$B:$Q,15,FALSE))/100</f>
        <v>-1.0524143623607001E-2</v>
      </c>
      <c r="M16" s="98">
        <f>(VLOOKUP($A16,'Current month raw data'!$B:$Q,16,FALSE))/100</f>
        <v>0.12427168409536099</v>
      </c>
    </row>
    <row r="17" spans="1:13" x14ac:dyDescent="0.45">
      <c r="A17" s="23" t="s">
        <v>22</v>
      </c>
      <c r="B17" s="93">
        <f>(VLOOKUP($A17,'Current month raw data'!$B:$Q,5,FALSE))/100</f>
        <v>0.55667528928187704</v>
      </c>
      <c r="C17" s="94">
        <f>(VLOOKUP($A17,'Current month raw data'!$B:$Q,6,FALSE))/100</f>
        <v>0.51428571428571401</v>
      </c>
      <c r="D17" s="51">
        <f>VLOOKUP($A17,'Current month raw data'!$B:$Q,7,FALSE)</f>
        <v>137.34947203486101</v>
      </c>
      <c r="E17" s="51">
        <f>VLOOKUP($A17,'Current month raw data'!$B:$Q,8,FALSE)</f>
        <v>127.393245476003</v>
      </c>
      <c r="F17" s="51">
        <f>VLOOKUP($A17,'Current month raw data'!$B:$Q,9,FALSE)</f>
        <v>76.459057077719507</v>
      </c>
      <c r="G17" s="51">
        <f>VLOOKUP($A17,'Current month raw data'!$B:$Q,10,FALSE)</f>
        <v>65.516526244801597</v>
      </c>
      <c r="H17" s="94">
        <f>(VLOOKUP($A17,'Current month raw data'!$B:$Q,11,FALSE))/100</f>
        <v>8.2424173603649994E-2</v>
      </c>
      <c r="I17" s="94">
        <f>(VLOOKUP($A17,'Current month raw data'!$B:$Q,12,FALSE))/100</f>
        <v>7.8153488606534594E-2</v>
      </c>
      <c r="J17" s="94">
        <f>(VLOOKUP($A17,'Current month raw data'!$B:$Q,13,FALSE))/100</f>
        <v>0.16701939892282</v>
      </c>
      <c r="K17" s="94">
        <f>(VLOOKUP($A17,'Current month raw data'!$B:$Q,14,FALSE))/100</f>
        <v>0.16796819518210701</v>
      </c>
      <c r="L17" s="94">
        <f>(VLOOKUP($A17,'Current month raw data'!$B:$Q,15,FALSE))/100</f>
        <v>8.1300813008129994E-4</v>
      </c>
      <c r="M17" s="98">
        <f>(VLOOKUP($A17,'Current month raw data'!$B:$Q,16,FALSE))/100</f>
        <v>8.3304193256986292E-2</v>
      </c>
    </row>
    <row r="18" spans="1:13" x14ac:dyDescent="0.45">
      <c r="A18" s="23" t="s">
        <v>23</v>
      </c>
      <c r="B18" s="93">
        <f>(VLOOKUP($A18,'Current month raw data'!$B:$Q,5,FALSE))/100</f>
        <v>0.58733687556968395</v>
      </c>
      <c r="C18" s="94">
        <f>(VLOOKUP($A18,'Current month raw data'!$B:$Q,6,FALSE))/100</f>
        <v>0.54562158737257904</v>
      </c>
      <c r="D18" s="51">
        <f>VLOOKUP($A18,'Current month raw data'!$B:$Q,7,FALSE)</f>
        <v>148.546523903251</v>
      </c>
      <c r="E18" s="51">
        <f>VLOOKUP($A18,'Current month raw data'!$B:$Q,8,FALSE)</f>
        <v>140.10799061430501</v>
      </c>
      <c r="F18" s="51">
        <f>VLOOKUP($A18,'Current month raw data'!$B:$Q,9,FALSE)</f>
        <v>87.246851226073204</v>
      </c>
      <c r="G18" s="51">
        <f>VLOOKUP($A18,'Current month raw data'!$B:$Q,10,FALSE)</f>
        <v>76.445944242559705</v>
      </c>
      <c r="H18" s="94">
        <f>(VLOOKUP($A18,'Current month raw data'!$B:$Q,11,FALSE))/100</f>
        <v>7.6454614631330201E-2</v>
      </c>
      <c r="I18" s="94">
        <f>(VLOOKUP($A18,'Current month raw data'!$B:$Q,12,FALSE))/100</f>
        <v>6.0228779614547701E-2</v>
      </c>
      <c r="J18" s="94">
        <f>(VLOOKUP($A18,'Current month raw data'!$B:$Q,13,FALSE))/100</f>
        <v>0.14128816238102299</v>
      </c>
      <c r="K18" s="94">
        <f>(VLOOKUP($A18,'Current month raw data'!$B:$Q,14,FALSE))/100</f>
        <v>0.14801325727200301</v>
      </c>
      <c r="L18" s="94">
        <f>(VLOOKUP($A18,'Current month raw data'!$B:$Q,15,FALSE))/100</f>
        <v>5.8925476603119498E-3</v>
      </c>
      <c r="M18" s="98">
        <f>(VLOOKUP($A18,'Current month raw data'!$B:$Q,16,FALSE))/100</f>
        <v>8.2797674752207992E-2</v>
      </c>
    </row>
    <row r="19" spans="1:13" x14ac:dyDescent="0.45">
      <c r="A19" s="23" t="s">
        <v>21</v>
      </c>
      <c r="B19" s="93">
        <f>(VLOOKUP($A19,'Current month raw data'!$B:$Q,5,FALSE))/100</f>
        <v>0.49148251205228499</v>
      </c>
      <c r="C19" s="94">
        <f>(VLOOKUP($A19,'Current month raw data'!$B:$Q,6,FALSE))/100</f>
        <v>0.47956719079267301</v>
      </c>
      <c r="D19" s="51">
        <f>VLOOKUP($A19,'Current month raw data'!$B:$Q,7,FALSE)</f>
        <v>129.946476029031</v>
      </c>
      <c r="E19" s="51">
        <f>VLOOKUP($A19,'Current month raw data'!$B:$Q,8,FALSE)</f>
        <v>124.526068295898</v>
      </c>
      <c r="F19" s="51">
        <f>VLOOKUP($A19,'Current month raw data'!$B:$Q,9,FALSE)</f>
        <v>63.866420471090599</v>
      </c>
      <c r="G19" s="51">
        <f>VLOOKUP($A19,'Current month raw data'!$B:$Q,10,FALSE)</f>
        <v>59.718616753120401</v>
      </c>
      <c r="H19" s="94">
        <f>(VLOOKUP($A19,'Current month raw data'!$B:$Q,11,FALSE))/100</f>
        <v>2.48459892344138E-2</v>
      </c>
      <c r="I19" s="94">
        <f>(VLOOKUP($A19,'Current month raw data'!$B:$Q,12,FALSE))/100</f>
        <v>4.3528297386324299E-2</v>
      </c>
      <c r="J19" s="94">
        <f>(VLOOKUP($A19,'Current month raw data'!$B:$Q,13,FALSE))/100</f>
        <v>6.9455790228991093E-2</v>
      </c>
      <c r="K19" s="94">
        <f>(VLOOKUP($A19,'Current month raw data'!$B:$Q,14,FALSE))/100</f>
        <v>7.160545010884839E-2</v>
      </c>
      <c r="L19" s="94">
        <f>(VLOOKUP($A19,'Current month raw data'!$B:$Q,15,FALSE))/100</f>
        <v>2.0100502512562803E-3</v>
      </c>
      <c r="M19" s="98">
        <f>(VLOOKUP($A19,'Current month raw data'!$B:$Q,16,FALSE))/100</f>
        <v>2.6905981172573399E-2</v>
      </c>
    </row>
    <row r="20" spans="1:13" x14ac:dyDescent="0.45">
      <c r="A20" s="23" t="s">
        <v>24</v>
      </c>
      <c r="B20" s="93">
        <f>(VLOOKUP($A20,'Current month raw data'!$B:$Q,5,FALSE))/100</f>
        <v>0.52837333352349902</v>
      </c>
      <c r="C20" s="94">
        <f>(VLOOKUP($A20,'Current month raw data'!$B:$Q,6,FALSE))/100</f>
        <v>0.49411325555441205</v>
      </c>
      <c r="D20" s="51">
        <f>VLOOKUP($A20,'Current month raw data'!$B:$Q,7,FALSE)</f>
        <v>94.623855492421598</v>
      </c>
      <c r="E20" s="51">
        <f>VLOOKUP($A20,'Current month raw data'!$B:$Q,8,FALSE)</f>
        <v>91.172369106718804</v>
      </c>
      <c r="F20" s="51">
        <f>VLOOKUP($A20,'Current month raw data'!$B:$Q,9,FALSE)</f>
        <v>49.9967219573767</v>
      </c>
      <c r="G20" s="51">
        <f>VLOOKUP($A20,'Current month raw data'!$B:$Q,10,FALSE)</f>
        <v>45.049476115929401</v>
      </c>
      <c r="H20" s="94">
        <f>(VLOOKUP($A20,'Current month raw data'!$B:$Q,11,FALSE))/100</f>
        <v>6.9336488313079606E-2</v>
      </c>
      <c r="I20" s="94">
        <f>(VLOOKUP($A20,'Current month raw data'!$B:$Q,12,FALSE))/100</f>
        <v>3.7856714918340799E-2</v>
      </c>
      <c r="J20" s="94">
        <f>(VLOOKUP($A20,'Current month raw data'!$B:$Q,13,FALSE))/100</f>
        <v>0.10981805490292701</v>
      </c>
      <c r="K20" s="94">
        <f>(VLOOKUP($A20,'Current month raw data'!$B:$Q,14,FALSE))/100</f>
        <v>0.18556192498604102</v>
      </c>
      <c r="L20" s="94">
        <f>(VLOOKUP($A20,'Current month raw data'!$B:$Q,15,FALSE))/100</f>
        <v>6.8248907781320103E-2</v>
      </c>
      <c r="M20" s="98">
        <f>(VLOOKUP($A20,'Current month raw data'!$B:$Q,16,FALSE))/100</f>
        <v>0.14231753569115901</v>
      </c>
    </row>
    <row r="21" spans="1:13" x14ac:dyDescent="0.45">
      <c r="A21" s="23" t="s">
        <v>25</v>
      </c>
      <c r="B21" s="93">
        <f>(VLOOKUP($A21,'Current month raw data'!$B:$Q,5,FALSE))/100</f>
        <v>0.59428032876175696</v>
      </c>
      <c r="C21" s="94">
        <f>(VLOOKUP($A21,'Current month raw data'!$B:$Q,6,FALSE))/100</f>
        <v>0.56547695546538801</v>
      </c>
      <c r="D21" s="51">
        <f>VLOOKUP($A21,'Current month raw data'!$B:$Q,7,FALSE)</f>
        <v>121.16496076452501</v>
      </c>
      <c r="E21" s="51">
        <f>VLOOKUP($A21,'Current month raw data'!$B:$Q,8,FALSE)</f>
        <v>111.823689251565</v>
      </c>
      <c r="F21" s="51">
        <f>VLOOKUP($A21,'Current month raw data'!$B:$Q,9,FALSE)</f>
        <v>72.005952717547601</v>
      </c>
      <c r="G21" s="51">
        <f>VLOOKUP($A21,'Current month raw data'!$B:$Q,10,FALSE)</f>
        <v>63.2337193468828</v>
      </c>
      <c r="H21" s="94">
        <f>(VLOOKUP($A21,'Current month raw data'!$B:$Q,11,FALSE))/100</f>
        <v>5.0936422816140699E-2</v>
      </c>
      <c r="I21" s="94">
        <f>(VLOOKUP($A21,'Current month raw data'!$B:$Q,12,FALSE))/100</f>
        <v>8.3535712115037311E-2</v>
      </c>
      <c r="J21" s="94">
        <f>(VLOOKUP($A21,'Current month raw data'!$B:$Q,13,FALSE))/100</f>
        <v>0.13872714528371699</v>
      </c>
      <c r="K21" s="94">
        <f>(VLOOKUP($A21,'Current month raw data'!$B:$Q,14,FALSE))/100</f>
        <v>0.13872714528371699</v>
      </c>
      <c r="L21" s="94">
        <f>(VLOOKUP($A21,'Current month raw data'!$B:$Q,15,FALSE))/100</f>
        <v>0</v>
      </c>
      <c r="M21" s="98">
        <f>(VLOOKUP($A21,'Current month raw data'!$B:$Q,16,FALSE))/100</f>
        <v>5.0936422816140699E-2</v>
      </c>
    </row>
    <row r="22" spans="1:13" x14ac:dyDescent="0.45">
      <c r="B22" s="95"/>
      <c r="C22" s="102"/>
      <c r="D22" s="103"/>
      <c r="E22" s="103"/>
      <c r="F22" s="103"/>
      <c r="G22" s="103"/>
      <c r="H22" s="102"/>
      <c r="I22" s="102"/>
      <c r="J22" s="102"/>
      <c r="K22" s="102"/>
      <c r="L22" s="102"/>
      <c r="M22" s="99"/>
    </row>
    <row r="23" spans="1:13" x14ac:dyDescent="0.45">
      <c r="A23" s="22" t="s">
        <v>15</v>
      </c>
      <c r="B23" s="93">
        <f>(VLOOKUP($A23,'Current month raw data'!$B:$Q,5,FALSE))/100</f>
        <v>0.47860127032322602</v>
      </c>
      <c r="C23" s="94">
        <f>(VLOOKUP($A23,'Current month raw data'!$B:$Q,6,FALSE))/100</f>
        <v>0.48135381883037703</v>
      </c>
      <c r="D23" s="51">
        <f>VLOOKUP($A23,'Current month raw data'!$B:$Q,7,FALSE)</f>
        <v>106.43913008341799</v>
      </c>
      <c r="E23" s="51">
        <f>VLOOKUP($A23,'Current month raw data'!$B:$Q,8,FALSE)</f>
        <v>108.179680234209</v>
      </c>
      <c r="F23" s="51">
        <f>VLOOKUP($A23,'Current month raw data'!$B:$Q,9,FALSE)</f>
        <v>50.941902870023199</v>
      </c>
      <c r="G23" s="51">
        <f>VLOOKUP($A23,'Current month raw data'!$B:$Q,10,FALSE)</f>
        <v>52.072702200585702</v>
      </c>
      <c r="H23" s="94">
        <f>(VLOOKUP($A23,'Current month raw data'!$B:$Q,11,FALSE))/100</f>
        <v>-5.7183477090490993E-3</v>
      </c>
      <c r="I23" s="94">
        <f>(VLOOKUP($A23,'Current month raw data'!$B:$Q,12,FALSE))/100</f>
        <v>-1.60894370090808E-2</v>
      </c>
      <c r="J23" s="94">
        <f>(VLOOKUP($A23,'Current month raw data'!$B:$Q,13,FALSE))/100</f>
        <v>-2.1715779722869102E-2</v>
      </c>
      <c r="K23" s="94">
        <f>(VLOOKUP($A23,'Current month raw data'!$B:$Q,14,FALSE))/100</f>
        <v>-1.3666974205595902E-2</v>
      </c>
      <c r="L23" s="94">
        <f>(VLOOKUP($A23,'Current month raw data'!$B:$Q,15,FALSE))/100</f>
        <v>8.2274714755116198E-3</v>
      </c>
      <c r="M23" s="98">
        <f>(VLOOKUP($A23,'Current month raw data'!$B:$Q,16,FALSE))/100</f>
        <v>2.46207622379926E-3</v>
      </c>
    </row>
    <row r="24" spans="1:13" x14ac:dyDescent="0.45">
      <c r="A24" s="23" t="s">
        <v>30</v>
      </c>
      <c r="B24" s="93">
        <f>(VLOOKUP($A24,'Current month raw data'!$B:$Q,5,FALSE))/100</f>
        <v>0.539924282929094</v>
      </c>
      <c r="C24" s="94">
        <f>(VLOOKUP($A24,'Current month raw data'!$B:$Q,6,FALSE))/100</f>
        <v>0.55778437300640693</v>
      </c>
      <c r="D24" s="51">
        <f>VLOOKUP($A24,'Current month raw data'!$B:$Q,7,FALSE)</f>
        <v>85.901648239542197</v>
      </c>
      <c r="E24" s="51">
        <f>VLOOKUP($A24,'Current month raw data'!$B:$Q,8,FALSE)</f>
        <v>85.521143511123896</v>
      </c>
      <c r="F24" s="51">
        <f>VLOOKUP($A24,'Current month raw data'!$B:$Q,9,FALSE)</f>
        <v>46.380385828162197</v>
      </c>
      <c r="G24" s="51">
        <f>VLOOKUP($A24,'Current month raw data'!$B:$Q,10,FALSE)</f>
        <v>47.702357412143201</v>
      </c>
      <c r="H24" s="94">
        <f>(VLOOKUP($A24,'Current month raw data'!$B:$Q,11,FALSE))/100</f>
        <v>-3.2019703207259199E-2</v>
      </c>
      <c r="I24" s="94">
        <f>(VLOOKUP($A24,'Current month raw data'!$B:$Q,12,FALSE))/100</f>
        <v>4.4492474351545304E-3</v>
      </c>
      <c r="J24" s="94">
        <f>(VLOOKUP($A24,'Current month raw data'!$B:$Q,13,FALSE))/100</f>
        <v>-2.7712919354473901E-2</v>
      </c>
      <c r="K24" s="94">
        <f>(VLOOKUP($A24,'Current month raw data'!$B:$Q,14,FALSE))/100</f>
        <v>-1.2948009121707801E-3</v>
      </c>
      <c r="L24" s="94">
        <f>(VLOOKUP($A24,'Current month raw data'!$B:$Q,15,FALSE))/100</f>
        <v>2.71711092003439E-2</v>
      </c>
      <c r="M24" s="98">
        <f>(VLOOKUP($A24,'Current month raw data'!$B:$Q,16,FALSE))/100</f>
        <v>-5.7186048593223203E-3</v>
      </c>
    </row>
    <row r="25" spans="1:13" x14ac:dyDescent="0.45">
      <c r="A25" s="23" t="s">
        <v>29</v>
      </c>
      <c r="B25" s="93">
        <f>(VLOOKUP($A25,'Current month raw data'!$B:$Q,5,FALSE))/100</f>
        <v>0.50919735875403194</v>
      </c>
      <c r="C25" s="94">
        <f>(VLOOKUP($A25,'Current month raw data'!$B:$Q,6,FALSE))/100</f>
        <v>0.53575690597473002</v>
      </c>
      <c r="D25" s="51">
        <f>VLOOKUP($A25,'Current month raw data'!$B:$Q,7,FALSE)</f>
        <v>80.714510235246607</v>
      </c>
      <c r="E25" s="51">
        <f>VLOOKUP($A25,'Current month raw data'!$B:$Q,8,FALSE)</f>
        <v>88.837206391977702</v>
      </c>
      <c r="F25" s="51">
        <f>VLOOKUP($A25,'Current month raw data'!$B:$Q,9,FALSE)</f>
        <v>41.099615424912898</v>
      </c>
      <c r="G25" s="51">
        <f>VLOOKUP($A25,'Current month raw data'!$B:$Q,10,FALSE)</f>
        <v>47.595146832004502</v>
      </c>
      <c r="H25" s="94">
        <f>(VLOOKUP($A25,'Current month raw data'!$B:$Q,11,FALSE))/100</f>
        <v>-4.9573877489038305E-2</v>
      </c>
      <c r="I25" s="94">
        <f>(VLOOKUP($A25,'Current month raw data'!$B:$Q,12,FALSE))/100</f>
        <v>-9.1433493764889101E-2</v>
      </c>
      <c r="J25" s="94">
        <f>(VLOOKUP($A25,'Current month raw data'!$B:$Q,13,FALSE))/100</f>
        <v>-0.136474658435632</v>
      </c>
      <c r="K25" s="94">
        <f>(VLOOKUP($A25,'Current month raw data'!$B:$Q,14,FALSE))/100</f>
        <v>-0.121309825893404</v>
      </c>
      <c r="L25" s="94">
        <f>(VLOOKUP($A25,'Current month raw data'!$B:$Q,15,FALSE))/100</f>
        <v>1.7561537354253601E-2</v>
      </c>
      <c r="M25" s="98">
        <f>(VLOOKUP($A25,'Current month raw data'!$B:$Q,16,FALSE))/100</f>
        <v>-3.2882933636103596E-2</v>
      </c>
    </row>
    <row r="26" spans="1:13" x14ac:dyDescent="0.45">
      <c r="A26" s="23" t="s">
        <v>28</v>
      </c>
      <c r="B26" s="93">
        <f>(VLOOKUP($A26,'Current month raw data'!$B:$Q,5,FALSE))/100</f>
        <v>0.51184153218735995</v>
      </c>
      <c r="C26" s="94">
        <f>(VLOOKUP($A26,'Current month raw data'!$B:$Q,6,FALSE))/100</f>
        <v>0.489670616248086</v>
      </c>
      <c r="D26" s="51">
        <f>VLOOKUP($A26,'Current month raw data'!$B:$Q,7,FALSE)</f>
        <v>102.452562724057</v>
      </c>
      <c r="E26" s="51">
        <f>VLOOKUP($A26,'Current month raw data'!$B:$Q,8,FALSE)</f>
        <v>102.310362797401</v>
      </c>
      <c r="F26" s="51">
        <f>VLOOKUP($A26,'Current month raw data'!$B:$Q,9,FALSE)</f>
        <v>52.439476681203402</v>
      </c>
      <c r="G26" s="51">
        <f>VLOOKUP($A26,'Current month raw data'!$B:$Q,10,FALSE)</f>
        <v>50.0983783995691</v>
      </c>
      <c r="H26" s="94">
        <f>(VLOOKUP($A26,'Current month raw data'!$B:$Q,11,FALSE))/100</f>
        <v>4.5277203090415899E-2</v>
      </c>
      <c r="I26" s="94">
        <f>(VLOOKUP($A26,'Current month raw data'!$B:$Q,12,FALSE))/100</f>
        <v>1.3898878155434698E-3</v>
      </c>
      <c r="J26" s="94">
        <f>(VLOOKUP($A26,'Current month raw data'!$B:$Q,13,FALSE))/100</f>
        <v>4.6730021138856603E-2</v>
      </c>
      <c r="K26" s="94">
        <f>(VLOOKUP($A26,'Current month raw data'!$B:$Q,14,FALSE))/100</f>
        <v>4.9121495703848703E-2</v>
      </c>
      <c r="L26" s="94">
        <f>(VLOOKUP($A26,'Current month raw data'!$B:$Q,15,FALSE))/100</f>
        <v>2.2847100175746901E-3</v>
      </c>
      <c r="M26" s="98">
        <f>(VLOOKUP($A26,'Current month raw data'!$B:$Q,16,FALSE))/100</f>
        <v>4.7665358387458993E-2</v>
      </c>
    </row>
    <row r="27" spans="1:13" x14ac:dyDescent="0.45">
      <c r="A27" s="23" t="s">
        <v>27</v>
      </c>
      <c r="B27" s="93">
        <f>(VLOOKUP($A27,'Current month raw data'!$B:$Q,5,FALSE))/100</f>
        <v>0.41960159362549804</v>
      </c>
      <c r="C27" s="94">
        <f>(VLOOKUP($A27,'Current month raw data'!$B:$Q,6,FALSE))/100</f>
        <v>0.41707162802178305</v>
      </c>
      <c r="D27" s="51">
        <f>VLOOKUP($A27,'Current month raw data'!$B:$Q,7,FALSE)</f>
        <v>109.29310993592399</v>
      </c>
      <c r="E27" s="51">
        <f>VLOOKUP($A27,'Current month raw data'!$B:$Q,8,FALSE)</f>
        <v>109.467848617841</v>
      </c>
      <c r="F27" s="51">
        <f>VLOOKUP($A27,'Current month raw data'!$B:$Q,9,FALSE)</f>
        <v>45.859563101400802</v>
      </c>
      <c r="G27" s="51">
        <f>VLOOKUP($A27,'Current month raw data'!$B:$Q,10,FALSE)</f>
        <v>45.655933839085002</v>
      </c>
      <c r="H27" s="94">
        <f>(VLOOKUP($A27,'Current month raw data'!$B:$Q,11,FALSE))/100</f>
        <v>6.0660218382987295E-3</v>
      </c>
      <c r="I27" s="94">
        <f>(VLOOKUP($A27,'Current month raw data'!$B:$Q,12,FALSE))/100</f>
        <v>-1.5962557419591801E-3</v>
      </c>
      <c r="J27" s="94">
        <f>(VLOOKUP($A27,'Current month raw data'!$B:$Q,13,FALSE))/100</f>
        <v>4.4600831741493201E-3</v>
      </c>
      <c r="K27" s="94">
        <f>(VLOOKUP($A27,'Current month raw data'!$B:$Q,14,FALSE))/100</f>
        <v>4.7803318855072505E-3</v>
      </c>
      <c r="L27" s="94">
        <f>(VLOOKUP($A27,'Current month raw data'!$B:$Q,15,FALSE))/100</f>
        <v>3.1882671767894099E-4</v>
      </c>
      <c r="M27" s="98">
        <f>(VLOOKUP($A27,'Current month raw data'!$B:$Q,16,FALSE))/100</f>
        <v>6.3867825658097503E-3</v>
      </c>
    </row>
    <row r="28" spans="1:13" x14ac:dyDescent="0.45">
      <c r="A28" s="23" t="s">
        <v>26</v>
      </c>
      <c r="B28" s="93">
        <f>(VLOOKUP($A28,'Current month raw data'!$B:$Q,5,FALSE))/100</f>
        <v>0.47447182358529405</v>
      </c>
      <c r="C28" s="94">
        <f>(VLOOKUP($A28,'Current month raw data'!$B:$Q,6,FALSE))/100</f>
        <v>0.47309298904498703</v>
      </c>
      <c r="D28" s="51">
        <f>VLOOKUP($A28,'Current month raw data'!$B:$Q,7,FALSE)</f>
        <v>149.128674185374</v>
      </c>
      <c r="E28" s="51">
        <f>VLOOKUP($A28,'Current month raw data'!$B:$Q,8,FALSE)</f>
        <v>151.01726875033401</v>
      </c>
      <c r="F28" s="51">
        <f>VLOOKUP($A28,'Current month raw data'!$B:$Q,9,FALSE)</f>
        <v>70.757353989592005</v>
      </c>
      <c r="G28" s="51">
        <f>VLOOKUP($A28,'Current month raw data'!$B:$Q,10,FALSE)</f>
        <v>71.445211070505707</v>
      </c>
      <c r="H28" s="94">
        <f>(VLOOKUP($A28,'Current month raw data'!$B:$Q,11,FALSE))/100</f>
        <v>2.9145106189167004E-3</v>
      </c>
      <c r="I28" s="94">
        <f>(VLOOKUP($A28,'Current month raw data'!$B:$Q,12,FALSE))/100</f>
        <v>-1.2505818576824701E-2</v>
      </c>
      <c r="J28" s="94">
        <f>(VLOOKUP($A28,'Current month raw data'!$B:$Q,13,FALSE))/100</f>
        <v>-9.6277562989484696E-3</v>
      </c>
      <c r="K28" s="94">
        <f>(VLOOKUP($A28,'Current month raw data'!$B:$Q,14,FALSE))/100</f>
        <v>-6.9101531214073595E-3</v>
      </c>
      <c r="L28" s="94">
        <f>(VLOOKUP($A28,'Current month raw data'!$B:$Q,15,FALSE))/100</f>
        <v>2.7440219521756098E-3</v>
      </c>
      <c r="M28" s="98">
        <f>(VLOOKUP($A28,'Current month raw data'!$B:$Q,16,FALSE))/100</f>
        <v>5.6665300522104802E-3</v>
      </c>
    </row>
    <row r="29" spans="1:13" x14ac:dyDescent="0.45">
      <c r="B29" s="95"/>
      <c r="C29" s="102"/>
      <c r="D29" s="103"/>
      <c r="E29" s="103"/>
      <c r="F29" s="103"/>
      <c r="G29" s="103"/>
      <c r="H29" s="102"/>
      <c r="I29" s="102"/>
      <c r="J29" s="102"/>
      <c r="K29" s="102"/>
      <c r="L29" s="102"/>
      <c r="M29" s="99"/>
    </row>
    <row r="30" spans="1:13" x14ac:dyDescent="0.45">
      <c r="A30" s="22" t="s">
        <v>17</v>
      </c>
      <c r="B30" s="93">
        <f>(VLOOKUP($A30,'Current month raw data'!$B:$Q,5,FALSE))/100</f>
        <v>0.44773394808488598</v>
      </c>
      <c r="C30" s="94">
        <f>(VLOOKUP($A30,'Current month raw data'!$B:$Q,6,FALSE))/100</f>
        <v>0.44629816621287705</v>
      </c>
      <c r="D30" s="51">
        <f>VLOOKUP($A30,'Current month raw data'!$B:$Q,7,FALSE)</f>
        <v>108.879376179461</v>
      </c>
      <c r="E30" s="51">
        <f>VLOOKUP($A30,'Current month raw data'!$B:$Q,8,FALSE)</f>
        <v>105.326144201471</v>
      </c>
      <c r="F30" s="51">
        <f>VLOOKUP($A30,'Current month raw data'!$B:$Q,9,FALSE)</f>
        <v>48.748992961849702</v>
      </c>
      <c r="G30" s="51">
        <f>VLOOKUP($A30,'Current month raw data'!$B:$Q,10,FALSE)</f>
        <v>47.006865011389699</v>
      </c>
      <c r="H30" s="94">
        <f>(VLOOKUP($A30,'Current month raw data'!$B:$Q,11,FALSE))/100</f>
        <v>3.2170911303367202E-3</v>
      </c>
      <c r="I30" s="94">
        <f>(VLOOKUP($A30,'Current month raw data'!$B:$Q,12,FALSE))/100</f>
        <v>3.37355174722156E-2</v>
      </c>
      <c r="J30" s="94">
        <f>(VLOOKUP($A30,'Current month raw data'!$B:$Q,13,FALSE))/100</f>
        <v>3.7061138836589499E-2</v>
      </c>
      <c r="K30" s="94">
        <f>(VLOOKUP($A30,'Current month raw data'!$B:$Q,14,FALSE))/100</f>
        <v>4.5708145723665598E-2</v>
      </c>
      <c r="L30" s="94">
        <f>(VLOOKUP($A30,'Current month raw data'!$B:$Q,15,FALSE))/100</f>
        <v>8.3379914291037797E-3</v>
      </c>
      <c r="M30" s="98">
        <f>(VLOOKUP($A30,'Current month raw data'!$B:$Q,16,FALSE))/100</f>
        <v>1.15819066377119E-2</v>
      </c>
    </row>
    <row r="31" spans="1:13" x14ac:dyDescent="0.45">
      <c r="A31" s="23" t="s">
        <v>46</v>
      </c>
      <c r="B31" s="93">
        <f>(VLOOKUP($A31,'Current month raw data'!$B:$Q,5,FALSE))/100</f>
        <v>0.43514269412962003</v>
      </c>
      <c r="C31" s="94">
        <f>(VLOOKUP($A31,'Current month raw data'!$B:$Q,6,FALSE))/100</f>
        <v>0.43335898808727003</v>
      </c>
      <c r="D31" s="51">
        <f>VLOOKUP($A31,'Current month raw data'!$B:$Q,7,FALSE)</f>
        <v>113.09867726687</v>
      </c>
      <c r="E31" s="51">
        <f>VLOOKUP($A31,'Current month raw data'!$B:$Q,8,FALSE)</f>
        <v>106.89224593645</v>
      </c>
      <c r="F31" s="51">
        <f>VLOOKUP($A31,'Current month raw data'!$B:$Q,9,FALSE)</f>
        <v>49.214063128402501</v>
      </c>
      <c r="G31" s="51">
        <f>VLOOKUP($A31,'Current month raw data'!$B:$Q,10,FALSE)</f>
        <v>46.322715533395701</v>
      </c>
      <c r="H31" s="94">
        <f>(VLOOKUP($A31,'Current month raw data'!$B:$Q,11,FALSE))/100</f>
        <v>4.1160010323609605E-3</v>
      </c>
      <c r="I31" s="94">
        <f>(VLOOKUP($A31,'Current month raw data'!$B:$Q,12,FALSE))/100</f>
        <v>5.8062502813440497E-2</v>
      </c>
      <c r="J31" s="94">
        <f>(VLOOKUP($A31,'Current month raw data'!$B:$Q,13,FALSE))/100</f>
        <v>6.2417489167323099E-2</v>
      </c>
      <c r="K31" s="94">
        <f>(VLOOKUP($A31,'Current month raw data'!$B:$Q,14,FALSE))/100</f>
        <v>8.1097962654238104E-2</v>
      </c>
      <c r="L31" s="94">
        <f>(VLOOKUP($A31,'Current month raw data'!$B:$Q,15,FALSE))/100</f>
        <v>1.7582987551867199E-2</v>
      </c>
      <c r="M31" s="98">
        <f>(VLOOKUP($A31,'Current month raw data'!$B:$Q,16,FALSE))/100</f>
        <v>2.1771360179143603E-2</v>
      </c>
    </row>
    <row r="32" spans="1:13" x14ac:dyDescent="0.45">
      <c r="A32" s="23" t="s">
        <v>39</v>
      </c>
      <c r="B32" s="93">
        <f>(VLOOKUP($A32,'Current month raw data'!$B:$Q,5,FALSE))/100</f>
        <v>0.42470631533924097</v>
      </c>
      <c r="C32" s="94">
        <f>(VLOOKUP($A32,'Current month raw data'!$B:$Q,6,FALSE))/100</f>
        <v>0.43413463519136397</v>
      </c>
      <c r="D32" s="51">
        <f>VLOOKUP($A32,'Current month raw data'!$B:$Q,7,FALSE)</f>
        <v>103.956225261727</v>
      </c>
      <c r="E32" s="51">
        <f>VLOOKUP($A32,'Current month raw data'!$B:$Q,8,FALSE)</f>
        <v>105.81444046404501</v>
      </c>
      <c r="F32" s="51">
        <f>VLOOKUP($A32,'Current month raw data'!$B:$Q,9,FALSE)</f>
        <v>44.1508653874847</v>
      </c>
      <c r="G32" s="51">
        <f>VLOOKUP($A32,'Current month raw data'!$B:$Q,10,FALSE)</f>
        <v>45.9377135088369</v>
      </c>
      <c r="H32" s="94">
        <f>(VLOOKUP($A32,'Current month raw data'!$B:$Q,11,FALSE))/100</f>
        <v>-2.1717502101547499E-2</v>
      </c>
      <c r="I32" s="94">
        <f>(VLOOKUP($A32,'Current month raw data'!$B:$Q,12,FALSE))/100</f>
        <v>-1.7561073839910599E-2</v>
      </c>
      <c r="J32" s="94">
        <f>(VLOOKUP($A32,'Current month raw data'!$B:$Q,13,FALSE))/100</f>
        <v>-3.8897193283434502E-2</v>
      </c>
      <c r="K32" s="94">
        <f>(VLOOKUP($A32,'Current month raw data'!$B:$Q,14,FALSE))/100</f>
        <v>-4.8351206316022098E-3</v>
      </c>
      <c r="L32" s="94">
        <f>(VLOOKUP($A32,'Current month raw data'!$B:$Q,15,FALSE))/100</f>
        <v>3.5440613026819896E-2</v>
      </c>
      <c r="M32" s="98">
        <f>(VLOOKUP($A32,'Current month raw data'!$B:$Q,16,FALSE))/100</f>
        <v>1.2953429337382201E-2</v>
      </c>
    </row>
    <row r="33" spans="1:13" x14ac:dyDescent="0.45">
      <c r="A33" s="23" t="s">
        <v>38</v>
      </c>
      <c r="B33" s="93">
        <f>(VLOOKUP($A33,'Current month raw data'!$B:$Q,5,FALSE))/100</f>
        <v>0.43355017992290795</v>
      </c>
      <c r="C33" s="94">
        <f>(VLOOKUP($A33,'Current month raw data'!$B:$Q,6,FALSE))/100</f>
        <v>0.39972841666918102</v>
      </c>
      <c r="D33" s="51">
        <f>VLOOKUP($A33,'Current month raw data'!$B:$Q,7,FALSE)</f>
        <v>97.002718169868999</v>
      </c>
      <c r="E33" s="51">
        <f>VLOOKUP($A33,'Current month raw data'!$B:$Q,8,FALSE)</f>
        <v>92.816424139024306</v>
      </c>
      <c r="F33" s="51">
        <f>VLOOKUP($A33,'Current month raw data'!$B:$Q,9,FALSE)</f>
        <v>42.055545915557801</v>
      </c>
      <c r="G33" s="51">
        <f>VLOOKUP($A33,'Current month raw data'!$B:$Q,10,FALSE)</f>
        <v>37.101362261987298</v>
      </c>
      <c r="H33" s="94">
        <f>(VLOOKUP($A33,'Current month raw data'!$B:$Q,11,FALSE))/100</f>
        <v>8.4611856058555701E-2</v>
      </c>
      <c r="I33" s="94">
        <f>(VLOOKUP($A33,'Current month raw data'!$B:$Q,12,FALSE))/100</f>
        <v>4.5102944545399003E-2</v>
      </c>
      <c r="J33" s="94">
        <f>(VLOOKUP($A33,'Current month raw data'!$B:$Q,13,FALSE))/100</f>
        <v>0.13353104445564701</v>
      </c>
      <c r="K33" s="94">
        <f>(VLOOKUP($A33,'Current month raw data'!$B:$Q,14,FALSE))/100</f>
        <v>6.8424584091216004E-2</v>
      </c>
      <c r="L33" s="94">
        <f>(VLOOKUP($A33,'Current month raw data'!$B:$Q,15,FALSE))/100</f>
        <v>-5.7436856875584599E-2</v>
      </c>
      <c r="M33" s="98">
        <f>(VLOOKUP($A33,'Current month raw data'!$B:$Q,16,FALSE))/100</f>
        <v>2.2315160116558198E-2</v>
      </c>
    </row>
    <row r="34" spans="1:13" x14ac:dyDescent="0.45">
      <c r="A34" s="23" t="s">
        <v>37</v>
      </c>
      <c r="B34" s="93">
        <f>(VLOOKUP($A34,'Current month raw data'!$B:$Q,5,FALSE))/100</f>
        <v>0.45867531971750303</v>
      </c>
      <c r="C34" s="94">
        <f>(VLOOKUP($A34,'Current month raw data'!$B:$Q,6,FALSE))/100</f>
        <v>0.42121220888181599</v>
      </c>
      <c r="D34" s="51">
        <f>VLOOKUP($A34,'Current month raw data'!$B:$Q,7,FALSE)</f>
        <v>96.831036835269003</v>
      </c>
      <c r="E34" s="51">
        <f>VLOOKUP($A34,'Current month raw data'!$B:$Q,8,FALSE)</f>
        <v>95.125831501730801</v>
      </c>
      <c r="F34" s="51">
        <f>VLOOKUP($A34,'Current month raw data'!$B:$Q,9,FALSE)</f>
        <v>44.414006778994299</v>
      </c>
      <c r="G34" s="51">
        <f>VLOOKUP($A34,'Current month raw data'!$B:$Q,10,FALSE)</f>
        <v>40.0681616085635</v>
      </c>
      <c r="H34" s="94">
        <f>(VLOOKUP($A34,'Current month raw data'!$B:$Q,11,FALSE))/100</f>
        <v>8.8941179874958906E-2</v>
      </c>
      <c r="I34" s="94">
        <f>(VLOOKUP($A34,'Current month raw data'!$B:$Q,12,FALSE))/100</f>
        <v>1.79257863675772E-2</v>
      </c>
      <c r="J34" s="94">
        <f>(VLOOKUP($A34,'Current month raw data'!$B:$Q,13,FALSE))/100</f>
        <v>0.10846130683225499</v>
      </c>
      <c r="K34" s="94">
        <f>(VLOOKUP($A34,'Current month raw data'!$B:$Q,14,FALSE))/100</f>
        <v>0.10885896111273199</v>
      </c>
      <c r="L34" s="94">
        <f>(VLOOKUP($A34,'Current month raw data'!$B:$Q,15,FALSE))/100</f>
        <v>3.5874439461883401E-4</v>
      </c>
      <c r="M34" s="98">
        <f>(VLOOKUP($A34,'Current month raw data'!$B:$Q,16,FALSE))/100</f>
        <v>8.9331831419308699E-2</v>
      </c>
    </row>
    <row r="35" spans="1:13" x14ac:dyDescent="0.45">
      <c r="A35" s="23" t="s">
        <v>34</v>
      </c>
      <c r="B35" s="93">
        <f>(VLOOKUP($A35,'Current month raw data'!$B:$Q,5,FALSE))/100</f>
        <v>0.496811737031366</v>
      </c>
      <c r="C35" s="94">
        <f>(VLOOKUP($A35,'Current month raw data'!$B:$Q,6,FALSE))/100</f>
        <v>0.53860793584295796</v>
      </c>
      <c r="D35" s="51">
        <f>VLOOKUP($A35,'Current month raw data'!$B:$Q,7,FALSE)</f>
        <v>100.374193479826</v>
      </c>
      <c r="E35" s="51">
        <f>VLOOKUP($A35,'Current month raw data'!$B:$Q,8,FALSE)</f>
        <v>96.879398639939495</v>
      </c>
      <c r="F35" s="51">
        <f>VLOOKUP($A35,'Current month raw data'!$B:$Q,9,FALSE)</f>
        <v>49.867077415835098</v>
      </c>
      <c r="G35" s="51">
        <f>VLOOKUP($A35,'Current month raw data'!$B:$Q,10,FALSE)</f>
        <v>52.180012927165002</v>
      </c>
      <c r="H35" s="94">
        <f>(VLOOKUP($A35,'Current month raw data'!$B:$Q,11,FALSE))/100</f>
        <v>-7.7600414012055904E-2</v>
      </c>
      <c r="I35" s="94">
        <f>(VLOOKUP($A35,'Current month raw data'!$B:$Q,12,FALSE))/100</f>
        <v>3.6073663636949298E-2</v>
      </c>
      <c r="J35" s="94">
        <f>(VLOOKUP($A35,'Current month raw data'!$B:$Q,13,FALSE))/100</f>
        <v>-4.43260816082654E-2</v>
      </c>
      <c r="K35" s="94">
        <f>(VLOOKUP($A35,'Current month raw data'!$B:$Q,14,FALSE))/100</f>
        <v>-2.4999837247467804E-2</v>
      </c>
      <c r="L35" s="94">
        <f>(VLOOKUP($A35,'Current month raw data'!$B:$Q,15,FALSE))/100</f>
        <v>2.02226345083487E-2</v>
      </c>
      <c r="M35" s="98">
        <f>(VLOOKUP($A35,'Current month raw data'!$B:$Q,16,FALSE))/100</f>
        <v>-5.8947064313969504E-2</v>
      </c>
    </row>
    <row r="36" spans="1:13" x14ac:dyDescent="0.45">
      <c r="A36" s="23" t="s">
        <v>35</v>
      </c>
      <c r="B36" s="93">
        <f>(VLOOKUP($A36,'Current month raw data'!$B:$Q,5,FALSE))/100</f>
        <v>0.46215392430784802</v>
      </c>
      <c r="C36" s="94">
        <f>(VLOOKUP($A36,'Current month raw data'!$B:$Q,6,FALSE))/100</f>
        <v>0.48872422187179404</v>
      </c>
      <c r="D36" s="51">
        <f>VLOOKUP($A36,'Current month raw data'!$B:$Q,7,FALSE)</f>
        <v>134.31435413736801</v>
      </c>
      <c r="E36" s="51">
        <f>VLOOKUP($A36,'Current month raw data'!$B:$Q,8,FALSE)</f>
        <v>135.16533628845301</v>
      </c>
      <c r="F36" s="51">
        <f>VLOOKUP($A36,'Current month raw data'!$B:$Q,9,FALSE)</f>
        <v>62.073905855458698</v>
      </c>
      <c r="G36" s="51">
        <f>VLOOKUP($A36,'Current month raw data'!$B:$Q,10,FALSE)</f>
        <v>66.058573801613605</v>
      </c>
      <c r="H36" s="94">
        <f>(VLOOKUP($A36,'Current month raw data'!$B:$Q,11,FALSE))/100</f>
        <v>-5.4366647640631899E-2</v>
      </c>
      <c r="I36" s="94">
        <f>(VLOOKUP($A36,'Current month raw data'!$B:$Q,12,FALSE))/100</f>
        <v>-6.2958608653108199E-3</v>
      </c>
      <c r="J36" s="94">
        <f>(VLOOKUP($A36,'Current month raw data'!$B:$Q,13,FALSE))/100</f>
        <v>-6.0320223656683901E-2</v>
      </c>
      <c r="K36" s="94">
        <f>(VLOOKUP($A36,'Current month raw data'!$B:$Q,14,FALSE))/100</f>
        <v>-3.7129265721300701E-2</v>
      </c>
      <c r="L36" s="94">
        <f>(VLOOKUP($A36,'Current month raw data'!$B:$Q,15,FALSE))/100</f>
        <v>2.4679639297579402E-2</v>
      </c>
      <c r="M36" s="98">
        <f>(VLOOKUP($A36,'Current month raw data'!$B:$Q,16,FALSE))/100</f>
        <v>-3.1028757596641799E-2</v>
      </c>
    </row>
    <row r="37" spans="1:13" x14ac:dyDescent="0.45">
      <c r="A37" s="23"/>
      <c r="B37" s="95"/>
      <c r="C37" s="102"/>
      <c r="D37" s="103"/>
      <c r="E37" s="103"/>
      <c r="F37" s="103"/>
      <c r="G37" s="103"/>
      <c r="H37" s="102"/>
      <c r="I37" s="102"/>
      <c r="J37" s="102"/>
      <c r="K37" s="102"/>
      <c r="L37" s="102"/>
      <c r="M37" s="99"/>
    </row>
    <row r="38" spans="1:13" x14ac:dyDescent="0.45">
      <c r="A38" s="22" t="s">
        <v>47</v>
      </c>
      <c r="B38" s="93">
        <f>(VLOOKUP($A38,'Current month raw data'!$B:$Q,5,FALSE))/100</f>
        <v>0.54864416972323293</v>
      </c>
      <c r="C38" s="94">
        <f>(VLOOKUP($A38,'Current month raw data'!$B:$Q,6,FALSE))/100</f>
        <v>0.45627994606122596</v>
      </c>
      <c r="D38" s="51">
        <f>VLOOKUP($A38,'Current month raw data'!$B:$Q,7,FALSE)</f>
        <v>104.96702723507499</v>
      </c>
      <c r="E38" s="51">
        <f>VLOOKUP($A38,'Current month raw data'!$B:$Q,8,FALSE)</f>
        <v>95.924980926430507</v>
      </c>
      <c r="F38" s="51">
        <f>VLOOKUP($A38,'Current month raw data'!$B:$Q,9,FALSE)</f>
        <v>57.589547505703798</v>
      </c>
      <c r="G38" s="51">
        <f>VLOOKUP($A38,'Current month raw data'!$B:$Q,10,FALSE)</f>
        <v>43.768645123035803</v>
      </c>
      <c r="H38" s="94">
        <f>(VLOOKUP($A38,'Current month raw data'!$B:$Q,11,FALSE))/100</f>
        <v>0.20242884759527199</v>
      </c>
      <c r="I38" s="94">
        <f>(VLOOKUP($A38,'Current month raw data'!$B:$Q,12,FALSE))/100</f>
        <v>9.4261643018509991E-2</v>
      </c>
      <c r="J38" s="94">
        <f>(VLOOKUP($A38,'Current month raw data'!$B:$Q,13,FALSE))/100</f>
        <v>0.31577176638245602</v>
      </c>
      <c r="K38" s="94">
        <f>(VLOOKUP($A38,'Current month raw data'!$B:$Q,14,FALSE))/100</f>
        <v>0.37057933625400502</v>
      </c>
      <c r="L38" s="94">
        <f>(VLOOKUP($A38,'Current month raw data'!$B:$Q,15,FALSE))/100</f>
        <v>4.1654313667358396E-2</v>
      </c>
      <c r="M38" s="98">
        <f>(VLOOKUP($A38,'Current month raw data'!$B:$Q,16,FALSE))/100</f>
        <v>0.252515195975686</v>
      </c>
    </row>
    <row r="39" spans="1:13" x14ac:dyDescent="0.45">
      <c r="A39" s="22"/>
      <c r="B39" s="95"/>
      <c r="C39" s="102"/>
      <c r="D39" s="103"/>
      <c r="E39" s="103"/>
      <c r="F39" s="103"/>
      <c r="G39" s="103"/>
      <c r="H39" s="102"/>
      <c r="I39" s="102"/>
      <c r="J39" s="102"/>
      <c r="K39" s="102"/>
      <c r="L39" s="102"/>
      <c r="M39" s="99"/>
    </row>
    <row r="40" spans="1:13" x14ac:dyDescent="0.45">
      <c r="A40" s="22" t="s">
        <v>48</v>
      </c>
      <c r="B40" s="93">
        <f>(VLOOKUP($A40,'Current month raw data'!$B:$Q,5,FALSE))/100</f>
        <v>0.516536373325298</v>
      </c>
      <c r="C40" s="94">
        <f>(VLOOKUP($A40,'Current month raw data'!$B:$Q,6,FALSE))/100</f>
        <v>0.51973836619009295</v>
      </c>
      <c r="D40" s="51">
        <f>VLOOKUP($A40,'Current month raw data'!$B:$Q,7,FALSE)</f>
        <v>104.818785002808</v>
      </c>
      <c r="E40" s="51">
        <f>VLOOKUP($A40,'Current month raw data'!$B:$Q,8,FALSE)</f>
        <v>103.402685533715</v>
      </c>
      <c r="F40" s="51">
        <f>VLOOKUP($A40,'Current month raw data'!$B:$Q,9,FALSE)</f>
        <v>54.142715061714902</v>
      </c>
      <c r="G40" s="51">
        <f>VLOOKUP($A40,'Current month raw data'!$B:$Q,10,FALSE)</f>
        <v>53.742342838961299</v>
      </c>
      <c r="H40" s="94">
        <f>(VLOOKUP($A40,'Current month raw data'!$B:$Q,11,FALSE))/100</f>
        <v>-6.1607783321200003E-3</v>
      </c>
      <c r="I40" s="94">
        <f>(VLOOKUP($A40,'Current month raw data'!$B:$Q,12,FALSE))/100</f>
        <v>1.36949970088676E-2</v>
      </c>
      <c r="J40" s="94">
        <f>(VLOOKUP($A40,'Current month raw data'!$B:$Q,13,FALSE))/100</f>
        <v>7.4498468359170001E-3</v>
      </c>
      <c r="K40" s="94">
        <f>(VLOOKUP($A40,'Current month raw data'!$B:$Q,14,FALSE))/100</f>
        <v>3.2727646876218798E-2</v>
      </c>
      <c r="L40" s="94">
        <f>(VLOOKUP($A40,'Current month raw data'!$B:$Q,15,FALSE))/100</f>
        <v>2.5090876850784597E-2</v>
      </c>
      <c r="M40" s="98">
        <f>(VLOOKUP($A40,'Current month raw data'!$B:$Q,16,FALSE))/100</f>
        <v>1.8775519188228399E-2</v>
      </c>
    </row>
    <row r="41" spans="1:13" x14ac:dyDescent="0.45">
      <c r="A41" s="23" t="s">
        <v>33</v>
      </c>
      <c r="B41" s="93">
        <f>(VLOOKUP($A41,'Current month raw data'!$B:$Q,5,FALSE))/100</f>
        <v>0.47846861231496901</v>
      </c>
      <c r="C41" s="94">
        <f>(VLOOKUP($A41,'Current month raw data'!$B:$Q,6,FALSE))/100</f>
        <v>0.52953592914540104</v>
      </c>
      <c r="D41" s="51">
        <f>VLOOKUP($A41,'Current month raw data'!$B:$Q,7,FALSE)</f>
        <v>87.301654106134706</v>
      </c>
      <c r="E41" s="51">
        <f>VLOOKUP($A41,'Current month raw data'!$B:$Q,8,FALSE)</f>
        <v>84.237867019712297</v>
      </c>
      <c r="F41" s="51">
        <f>VLOOKUP($A41,'Current month raw data'!$B:$Q,9,FALSE)</f>
        <v>41.771101292963699</v>
      </c>
      <c r="G41" s="51">
        <f>VLOOKUP($A41,'Current month raw data'!$B:$Q,10,FALSE)</f>
        <v>44.606977181510103</v>
      </c>
      <c r="H41" s="94">
        <f>(VLOOKUP($A41,'Current month raw data'!$B:$Q,11,FALSE))/100</f>
        <v>-9.6437869499899395E-2</v>
      </c>
      <c r="I41" s="94">
        <f>(VLOOKUP($A41,'Current month raw data'!$B:$Q,12,FALSE))/100</f>
        <v>3.6370663156813199E-2</v>
      </c>
      <c r="J41" s="94">
        <f>(VLOOKUP($A41,'Current month raw data'!$B:$Q,13,FALSE))/100</f>
        <v>-6.3574715610227803E-2</v>
      </c>
      <c r="K41" s="94">
        <f>(VLOOKUP($A41,'Current month raw data'!$B:$Q,14,FALSE))/100</f>
        <v>-5.1037247159978101E-2</v>
      </c>
      <c r="L41" s="94">
        <f>(VLOOKUP($A41,'Current month raw data'!$B:$Q,15,FALSE))/100</f>
        <v>1.3388647935130999E-2</v>
      </c>
      <c r="M41" s="98">
        <f>(VLOOKUP($A41,'Current month raw data'!$B:$Q,16,FALSE))/100</f>
        <v>-8.4340394247116604E-2</v>
      </c>
    </row>
    <row r="42" spans="1:13" x14ac:dyDescent="0.45">
      <c r="A42" s="23" t="s">
        <v>64</v>
      </c>
      <c r="B42" s="93">
        <f>(VLOOKUP($A42,'Current month raw data'!$B:$Q,5,FALSE))/100</f>
        <v>0.53979499547784104</v>
      </c>
      <c r="C42" s="94">
        <f>(VLOOKUP($A42,'Current month raw data'!$B:$Q,6,FALSE))/100</f>
        <v>0.500710624919247</v>
      </c>
      <c r="D42" s="51">
        <f>VLOOKUP($A42,'Current month raw data'!$B:$Q,7,FALSE)</f>
        <v>179.951805760561</v>
      </c>
      <c r="E42" s="51">
        <f>VLOOKUP($A42,'Current month raw data'!$B:$Q,8,FALSE)</f>
        <v>175.103644417684</v>
      </c>
      <c r="F42" s="51">
        <f>VLOOKUP($A42,'Current month raw data'!$B:$Q,9,FALSE)</f>
        <v>97.137084176751699</v>
      </c>
      <c r="G42" s="51">
        <f>VLOOKUP($A42,'Current month raw data'!$B:$Q,10,FALSE)</f>
        <v>87.676255222016394</v>
      </c>
      <c r="H42" s="94">
        <f>(VLOOKUP($A42,'Current month raw data'!$B:$Q,11,FALSE))/100</f>
        <v>7.8057801479442593E-2</v>
      </c>
      <c r="I42" s="94">
        <f>(VLOOKUP($A42,'Current month raw data'!$B:$Q,12,FALSE))/100</f>
        <v>2.7687381145035397E-2</v>
      </c>
      <c r="J42" s="94">
        <f>(VLOOKUP($A42,'Current month raw data'!$B:$Q,13,FALSE))/100</f>
        <v>0.10790639872538201</v>
      </c>
      <c r="K42" s="94">
        <f>(VLOOKUP($A42,'Current month raw data'!$B:$Q,14,FALSE))/100</f>
        <v>0.10790639872538201</v>
      </c>
      <c r="L42" s="94">
        <f>(VLOOKUP($A42,'Current month raw data'!$B:$Q,15,FALSE))/100</f>
        <v>0</v>
      </c>
      <c r="M42" s="98">
        <f>(VLOOKUP($A42,'Current month raw data'!$B:$Q,16,FALSE))/100</f>
        <v>7.8057801479442593E-2</v>
      </c>
    </row>
    <row r="43" spans="1:13" x14ac:dyDescent="0.45">
      <c r="A43" s="23" t="s">
        <v>31</v>
      </c>
      <c r="B43" s="93">
        <f>(VLOOKUP($A43,'Current month raw data'!$B:$Q,5,FALSE))/100</f>
        <v>0.51916318807640505</v>
      </c>
      <c r="C43" s="94">
        <f>(VLOOKUP($A43,'Current month raw data'!$B:$Q,6,FALSE))/100</f>
        <v>0.51821525768021093</v>
      </c>
      <c r="D43" s="51">
        <f>VLOOKUP($A43,'Current month raw data'!$B:$Q,7,FALSE)</f>
        <v>97.975903630124606</v>
      </c>
      <c r="E43" s="51">
        <f>VLOOKUP($A43,'Current month raw data'!$B:$Q,8,FALSE)</f>
        <v>99.289485955141203</v>
      </c>
      <c r="F43" s="51">
        <f>VLOOKUP($A43,'Current month raw data'!$B:$Q,9,FALSE)</f>
        <v>50.865482483282101</v>
      </c>
      <c r="G43" s="51">
        <f>VLOOKUP($A43,'Current month raw data'!$B:$Q,10,FALSE)</f>
        <v>51.453326549179202</v>
      </c>
      <c r="H43" s="94">
        <f>(VLOOKUP($A43,'Current month raw data'!$B:$Q,11,FALSE))/100</f>
        <v>1.82922131709741E-3</v>
      </c>
      <c r="I43" s="94">
        <f>(VLOOKUP($A43,'Current month raw data'!$B:$Q,12,FALSE))/100</f>
        <v>-1.32298230006957E-2</v>
      </c>
      <c r="J43" s="94">
        <f>(VLOOKUP($A43,'Current month raw data'!$B:$Q,13,FALSE))/100</f>
        <v>-1.1424801957852599E-2</v>
      </c>
      <c r="K43" s="94">
        <f>(VLOOKUP($A43,'Current month raw data'!$B:$Q,14,FALSE))/100</f>
        <v>3.3641536391989899E-2</v>
      </c>
      <c r="L43" s="94">
        <f>(VLOOKUP($A43,'Current month raw data'!$B:$Q,15,FALSE))/100</f>
        <v>4.5587162654996301E-2</v>
      </c>
      <c r="M43" s="98">
        <f>(VLOOKUP($A43,'Current month raw data'!$B:$Q,16,FALSE))/100</f>
        <v>4.74997729818082E-2</v>
      </c>
    </row>
    <row r="44" spans="1:13" x14ac:dyDescent="0.45">
      <c r="A44" s="23" t="s">
        <v>32</v>
      </c>
      <c r="B44" s="93">
        <f>(VLOOKUP($A44,'Current month raw data'!$B:$Q,5,FALSE))/100</f>
        <v>0.52811558527445002</v>
      </c>
      <c r="C44" s="94">
        <f>(VLOOKUP($A44,'Current month raw data'!$B:$Q,6,FALSE))/100</f>
        <v>0.52415680799470898</v>
      </c>
      <c r="D44" s="51">
        <f>VLOOKUP($A44,'Current month raw data'!$B:$Q,7,FALSE)</f>
        <v>85.729428785849606</v>
      </c>
      <c r="E44" s="51">
        <f>VLOOKUP($A44,'Current month raw data'!$B:$Q,8,FALSE)</f>
        <v>87.435724298181</v>
      </c>
      <c r="F44" s="51">
        <f>VLOOKUP($A44,'Current month raw data'!$B:$Q,9,FALSE)</f>
        <v>45.2750474584833</v>
      </c>
      <c r="G44" s="51">
        <f>VLOOKUP($A44,'Current month raw data'!$B:$Q,10,FALSE)</f>
        <v>45.830030152840003</v>
      </c>
      <c r="H44" s="94">
        <f>(VLOOKUP($A44,'Current month raw data'!$B:$Q,11,FALSE))/100</f>
        <v>7.5526583254477194E-3</v>
      </c>
      <c r="I44" s="94">
        <f>(VLOOKUP($A44,'Current month raw data'!$B:$Q,12,FALSE))/100</f>
        <v>-1.9514855352629E-2</v>
      </c>
      <c r="J44" s="94">
        <f>(VLOOKUP($A44,'Current month raw data'!$B:$Q,13,FALSE))/100</f>
        <v>-1.2109586061930199E-2</v>
      </c>
      <c r="K44" s="94">
        <f>(VLOOKUP($A44,'Current month raw data'!$B:$Q,14,FALSE))/100</f>
        <v>-1.2109586061930199E-2</v>
      </c>
      <c r="L44" s="94">
        <f>(VLOOKUP($A44,'Current month raw data'!$B:$Q,15,FALSE))/100</f>
        <v>0</v>
      </c>
      <c r="M44" s="98">
        <f>(VLOOKUP($A44,'Current month raw data'!$B:$Q,16,FALSE))/100</f>
        <v>7.5526583254477194E-3</v>
      </c>
    </row>
    <row r="45" spans="1:13" x14ac:dyDescent="0.45">
      <c r="A45" s="23"/>
      <c r="B45" s="95"/>
      <c r="C45" s="102"/>
      <c r="D45" s="103"/>
      <c r="E45" s="103"/>
      <c r="F45" s="103"/>
      <c r="G45" s="103"/>
      <c r="H45" s="102"/>
      <c r="I45" s="102"/>
      <c r="J45" s="102"/>
      <c r="K45" s="102"/>
      <c r="L45" s="102"/>
      <c r="M45" s="99"/>
    </row>
    <row r="46" spans="1:13" x14ac:dyDescent="0.45">
      <c r="A46" s="22" t="s">
        <v>49</v>
      </c>
      <c r="B46" s="95"/>
      <c r="C46" s="102"/>
      <c r="D46" s="103"/>
      <c r="E46" s="103"/>
      <c r="F46" s="103"/>
      <c r="G46" s="103"/>
      <c r="H46" s="102"/>
      <c r="I46" s="102"/>
      <c r="J46" s="102"/>
      <c r="K46" s="102"/>
      <c r="L46" s="102"/>
      <c r="M46" s="99"/>
    </row>
    <row r="47" spans="1:13" x14ac:dyDescent="0.45">
      <c r="A47" s="23" t="s">
        <v>50</v>
      </c>
      <c r="B47" s="93">
        <f>(VLOOKUP($A47,'Current month raw data'!$B:$Q,5,FALSE))/100</f>
        <v>0.49602613769695902</v>
      </c>
      <c r="C47" s="94">
        <f>(VLOOKUP($A47,'Current month raw data'!$B:$Q,6,FALSE))/100</f>
        <v>0.50323450189277497</v>
      </c>
      <c r="D47" s="51">
        <f>VLOOKUP($A47,'Current month raw data'!$B:$Q,7,FALSE)</f>
        <v>110.03740482686401</v>
      </c>
      <c r="E47" s="51">
        <f>VLOOKUP($A47,'Current month raw data'!$B:$Q,8,FALSE)</f>
        <v>108.741575512697</v>
      </c>
      <c r="F47" s="51">
        <f>VLOOKUP($A47,'Current month raw data'!$B:$Q,9,FALSE)</f>
        <v>54.581428918466202</v>
      </c>
      <c r="G47" s="51">
        <f>VLOOKUP($A47,'Current month raw data'!$B:$Q,10,FALSE)</f>
        <v>54.722512588167703</v>
      </c>
      <c r="H47" s="94">
        <f>(VLOOKUP($A47,'Current month raw data'!$B:$Q,11,FALSE))/100</f>
        <v>-1.4324065954745099E-2</v>
      </c>
      <c r="I47" s="94">
        <f>(VLOOKUP($A47,'Current month raw data'!$B:$Q,12,FALSE))/100</f>
        <v>1.1916594991910601E-2</v>
      </c>
      <c r="J47" s="94">
        <f>(VLOOKUP($A47,'Current month raw data'!$B:$Q,13,FALSE))/100</f>
        <v>-2.57816505545461E-3</v>
      </c>
      <c r="K47" s="94">
        <f>(VLOOKUP($A47,'Current month raw data'!$B:$Q,14,FALSE))/100</f>
        <v>2.5402418641742201E-2</v>
      </c>
      <c r="L47" s="94">
        <f>(VLOOKUP($A47,'Current month raw data'!$B:$Q,15,FALSE))/100</f>
        <v>2.8052908726178497E-2</v>
      </c>
      <c r="M47" s="98">
        <f>(VLOOKUP($A47,'Current month raw data'!$B:$Q,16,FALSE))/100</f>
        <v>1.33270110566171E-2</v>
      </c>
    </row>
    <row r="48" spans="1:13" x14ac:dyDescent="0.45">
      <c r="A48" s="23" t="s">
        <v>51</v>
      </c>
      <c r="B48" s="93">
        <f>(VLOOKUP($A48,'Current month raw data'!$B:$Q,5,FALSE))/100</f>
        <v>0.43103230850715002</v>
      </c>
      <c r="C48" s="94">
        <f>(VLOOKUP($A48,'Current month raw data'!$B:$Q,6,FALSE))/100</f>
        <v>0.44296199147519405</v>
      </c>
      <c r="D48" s="51">
        <f>VLOOKUP($A48,'Current month raw data'!$B:$Q,7,FALSE)</f>
        <v>108.189418373317</v>
      </c>
      <c r="E48" s="51">
        <f>VLOOKUP($A48,'Current month raw data'!$B:$Q,8,FALSE)</f>
        <v>98.7992649319592</v>
      </c>
      <c r="F48" s="51">
        <f>VLOOKUP($A48,'Current month raw data'!$B:$Q,9,FALSE)</f>
        <v>46.633134757496997</v>
      </c>
      <c r="G48" s="51">
        <f>VLOOKUP($A48,'Current month raw data'!$B:$Q,10,FALSE)</f>
        <v>43.764319150546001</v>
      </c>
      <c r="H48" s="94">
        <f>(VLOOKUP($A48,'Current month raw data'!$B:$Q,11,FALSE))/100</f>
        <v>-2.6931617605192703E-2</v>
      </c>
      <c r="I48" s="94">
        <f>(VLOOKUP($A48,'Current month raw data'!$B:$Q,12,FALSE))/100</f>
        <v>9.5042745994368211E-2</v>
      </c>
      <c r="J48" s="94">
        <f>(VLOOKUP($A48,'Current month raw data'!$B:$Q,13,FALSE))/100</f>
        <v>6.55514734979077E-2</v>
      </c>
      <c r="K48" s="94">
        <f>(VLOOKUP($A48,'Current month raw data'!$B:$Q,14,FALSE))/100</f>
        <v>6.55514734979077E-2</v>
      </c>
      <c r="L48" s="94">
        <f>(VLOOKUP($A48,'Current month raw data'!$B:$Q,15,FALSE))/100</f>
        <v>0</v>
      </c>
      <c r="M48" s="98">
        <f>(VLOOKUP($A48,'Current month raw data'!$B:$Q,16,FALSE))/100</f>
        <v>-2.6931617605192703E-2</v>
      </c>
    </row>
    <row r="49" spans="1:13" x14ac:dyDescent="0.45">
      <c r="A49" s="23" t="s">
        <v>52</v>
      </c>
      <c r="B49" s="93">
        <f>(VLOOKUP($A49,'Current month raw data'!$B:$Q,5,FALSE))/100</f>
        <v>0.36830963893098501</v>
      </c>
      <c r="C49" s="94">
        <f>(VLOOKUP($A49,'Current month raw data'!$B:$Q,6,FALSE))/100</f>
        <v>0.36912570761074598</v>
      </c>
      <c r="D49" s="51">
        <f>VLOOKUP($A49,'Current month raw data'!$B:$Q,7,FALSE)</f>
        <v>95.230950297171901</v>
      </c>
      <c r="E49" s="51">
        <f>VLOOKUP($A49,'Current month raw data'!$B:$Q,8,FALSE)</f>
        <v>96.354629381694195</v>
      </c>
      <c r="F49" s="51">
        <f>VLOOKUP($A49,'Current month raw data'!$B:$Q,9,FALSE)</f>
        <v>35.074476919006003</v>
      </c>
      <c r="G49" s="51">
        <f>VLOOKUP($A49,'Current month raw data'!$B:$Q,10,FALSE)</f>
        <v>35.566970752089098</v>
      </c>
      <c r="H49" s="94">
        <f>(VLOOKUP($A49,'Current month raw data'!$B:$Q,11,FALSE))/100</f>
        <v>-2.2108150771815698E-3</v>
      </c>
      <c r="I49" s="94">
        <f>(VLOOKUP($A49,'Current month raw data'!$B:$Q,12,FALSE))/100</f>
        <v>-1.16619107118455E-2</v>
      </c>
      <c r="J49" s="94">
        <f>(VLOOKUP($A49,'Current month raw data'!$B:$Q,13,FALSE))/100</f>
        <v>-1.3846943460996599E-2</v>
      </c>
      <c r="K49" s="94">
        <f>(VLOOKUP($A49,'Current month raw data'!$B:$Q,14,FALSE))/100</f>
        <v>-7.9086874081613093E-2</v>
      </c>
      <c r="L49" s="94">
        <f>(VLOOKUP($A49,'Current month raw data'!$B:$Q,15,FALSE))/100</f>
        <v>-6.6155988857938691E-2</v>
      </c>
      <c r="M49" s="98">
        <f>(VLOOKUP($A49,'Current month raw data'!$B:$Q,16,FALSE))/100</f>
        <v>-6.8220545277507302E-2</v>
      </c>
    </row>
    <row r="50" spans="1:13" x14ac:dyDescent="0.45">
      <c r="A50" s="23" t="s">
        <v>53</v>
      </c>
      <c r="B50" s="93">
        <f>(VLOOKUP($A50,'Current month raw data'!$B:$Q,5,FALSE))/100</f>
        <v>0.47798079542921301</v>
      </c>
      <c r="C50" s="94">
        <f>(VLOOKUP($A50,'Current month raw data'!$B:$Q,6,FALSE))/100</f>
        <v>0.48143862710103597</v>
      </c>
      <c r="D50" s="51">
        <f>VLOOKUP($A50,'Current month raw data'!$B:$Q,7,FALSE)</f>
        <v>106.185754824534</v>
      </c>
      <c r="E50" s="51">
        <f>VLOOKUP($A50,'Current month raw data'!$B:$Q,8,FALSE)</f>
        <v>107.78937218816</v>
      </c>
      <c r="F50" s="51">
        <f>VLOOKUP($A50,'Current month raw data'!$B:$Q,9,FALSE)</f>
        <v>50.754751554282201</v>
      </c>
      <c r="G50" s="51">
        <f>VLOOKUP($A50,'Current month raw data'!$B:$Q,10,FALSE)</f>
        <v>51.893967362350402</v>
      </c>
      <c r="H50" s="94">
        <f>(VLOOKUP($A50,'Current month raw data'!$B:$Q,11,FALSE))/100</f>
        <v>-7.1822896568235909E-3</v>
      </c>
      <c r="I50" s="94">
        <f>(VLOOKUP($A50,'Current month raw data'!$B:$Q,12,FALSE))/100</f>
        <v>-1.48773235345208E-2</v>
      </c>
      <c r="J50" s="94">
        <f>(VLOOKUP($A50,'Current month raw data'!$B:$Q,13,FALSE))/100</f>
        <v>-2.1952759944401202E-2</v>
      </c>
      <c r="K50" s="94">
        <f>(VLOOKUP($A50,'Current month raw data'!$B:$Q,14,FALSE))/100</f>
        <v>-1.39268768328797E-2</v>
      </c>
      <c r="L50" s="94">
        <f>(VLOOKUP($A50,'Current month raw data'!$B:$Q,15,FALSE))/100</f>
        <v>8.2060280759702689E-3</v>
      </c>
      <c r="M50" s="98">
        <f>(VLOOKUP($A50,'Current month raw data'!$B:$Q,16,FALSE))/100</f>
        <v>9.6480034857302898E-4</v>
      </c>
    </row>
    <row r="51" spans="1:13" x14ac:dyDescent="0.45">
      <c r="A51" s="24" t="s">
        <v>54</v>
      </c>
      <c r="B51" s="93">
        <f>(VLOOKUP($A51,'Current month raw data'!$B:$Q,5,FALSE))/100</f>
        <v>0.56441403501095599</v>
      </c>
      <c r="C51" s="94">
        <f>(VLOOKUP($A51,'Current month raw data'!$B:$Q,6,FALSE))/100</f>
        <v>0.52387082041960997</v>
      </c>
      <c r="D51" s="51">
        <f>VLOOKUP($A51,'Current month raw data'!$B:$Q,7,FALSE)</f>
        <v>132.71244923646</v>
      </c>
      <c r="E51" s="51">
        <f>VLOOKUP($A51,'Current month raw data'!$B:$Q,8,FALSE)</f>
        <v>125.097811039712</v>
      </c>
      <c r="F51" s="51">
        <f>VLOOKUP($A51,'Current month raw data'!$B:$Q,9,FALSE)</f>
        <v>74.904768969737603</v>
      </c>
      <c r="G51" s="51">
        <f>VLOOKUP($A51,'Current month raw data'!$B:$Q,10,FALSE)</f>
        <v>65.535092902071696</v>
      </c>
      <c r="H51" s="94">
        <f>(VLOOKUP($A51,'Current month raw data'!$B:$Q,11,FALSE))/100</f>
        <v>7.7391625971592909E-2</v>
      </c>
      <c r="I51" s="94">
        <f>(VLOOKUP($A51,'Current month raw data'!$B:$Q,12,FALSE))/100</f>
        <v>6.0869475920172E-2</v>
      </c>
      <c r="J51" s="94">
        <f>(VLOOKUP($A51,'Current month raw data'!$B:$Q,13,FALSE))/100</f>
        <v>0.142971889605265</v>
      </c>
      <c r="K51" s="94">
        <f>(VLOOKUP($A51,'Current month raw data'!$B:$Q,14,FALSE))/100</f>
        <v>0.15452101471002799</v>
      </c>
      <c r="L51" s="94">
        <f>(VLOOKUP($A51,'Current month raw data'!$B:$Q,15,FALSE))/100</f>
        <v>1.01044699434834E-2</v>
      </c>
      <c r="M51" s="98">
        <f>(VLOOKUP($A51,'Current month raw data'!$B:$Q,16,FALSE))/100</f>
        <v>8.8278097273583697E-2</v>
      </c>
    </row>
    <row r="52" spans="1:13" x14ac:dyDescent="0.45">
      <c r="A52" s="23" t="s">
        <v>55</v>
      </c>
      <c r="B52" s="93">
        <f>(VLOOKUP($A52,'Current month raw data'!$B:$Q,5,FALSE))/100</f>
        <v>0.43695781763346403</v>
      </c>
      <c r="C52" s="94">
        <f>(VLOOKUP($A52,'Current month raw data'!$B:$Q,6,FALSE))/100</f>
        <v>0.41543661043028995</v>
      </c>
      <c r="D52" s="51">
        <f>VLOOKUP($A52,'Current month raw data'!$B:$Q,7,FALSE)</f>
        <v>93.937021865071898</v>
      </c>
      <c r="E52" s="51">
        <f>VLOOKUP($A52,'Current month raw data'!$B:$Q,8,FALSE)</f>
        <v>93.109682659364694</v>
      </c>
      <c r="F52" s="51">
        <f>VLOOKUP($A52,'Current month raw data'!$B:$Q,9,FALSE)</f>
        <v>41.0465160691489</v>
      </c>
      <c r="G52" s="51">
        <f>VLOOKUP($A52,'Current month raw data'!$B:$Q,10,FALSE)</f>
        <v>38.681170962246497</v>
      </c>
      <c r="H52" s="94">
        <f>(VLOOKUP($A52,'Current month raw data'!$B:$Q,11,FALSE))/100</f>
        <v>5.1803829183190098E-2</v>
      </c>
      <c r="I52" s="94">
        <f>(VLOOKUP($A52,'Current month raw data'!$B:$Q,12,FALSE))/100</f>
        <v>8.8856409137803797E-3</v>
      </c>
      <c r="J52" s="94">
        <f>(VLOOKUP($A52,'Current month raw data'!$B:$Q,13,FALSE))/100</f>
        <v>6.1149780321051103E-2</v>
      </c>
      <c r="K52" s="94">
        <f>(VLOOKUP($A52,'Current month raw data'!$B:$Q,14,FALSE))/100</f>
        <v>7.1182797835159808E-2</v>
      </c>
      <c r="L52" s="94">
        <f>(VLOOKUP($A52,'Current month raw data'!$B:$Q,15,FALSE))/100</f>
        <v>9.4548551959114102E-3</v>
      </c>
      <c r="M52" s="98">
        <f>(VLOOKUP($A52,'Current month raw data'!$B:$Q,16,FALSE))/100</f>
        <v>6.1748482082622298E-2</v>
      </c>
    </row>
    <row r="53" spans="1:13" x14ac:dyDescent="0.45">
      <c r="A53" s="23" t="s">
        <v>56</v>
      </c>
      <c r="B53" s="93">
        <f>(VLOOKUP($A53,'Current month raw data'!$B:$Q,5,FALSE))/100</f>
        <v>0.50443790161397706</v>
      </c>
      <c r="C53" s="94">
        <f>(VLOOKUP($A53,'Current month raw data'!$B:$Q,6,FALSE))/100</f>
        <v>0.49097666121599504</v>
      </c>
      <c r="D53" s="51">
        <f>VLOOKUP($A53,'Current month raw data'!$B:$Q,7,FALSE)</f>
        <v>104.76608952510701</v>
      </c>
      <c r="E53" s="51">
        <f>VLOOKUP($A53,'Current month raw data'!$B:$Q,8,FALSE)</f>
        <v>95.708197438536899</v>
      </c>
      <c r="F53" s="51">
        <f>VLOOKUP($A53,'Current month raw data'!$B:$Q,9,FALSE)</f>
        <v>52.847986360347498</v>
      </c>
      <c r="G53" s="51">
        <f>VLOOKUP($A53,'Current month raw data'!$B:$Q,10,FALSE)</f>
        <v>46.990491229374101</v>
      </c>
      <c r="H53" s="94">
        <f>(VLOOKUP($A53,'Current month raw data'!$B:$Q,11,FALSE))/100</f>
        <v>2.7417271453684302E-2</v>
      </c>
      <c r="I53" s="94">
        <f>(VLOOKUP($A53,'Current month raw data'!$B:$Q,12,FALSE))/100</f>
        <v>9.4640713428834899E-2</v>
      </c>
      <c r="J53" s="94">
        <f>(VLOOKUP($A53,'Current month raw data'!$B:$Q,13,FALSE))/100</f>
        <v>0.124652775013167</v>
      </c>
      <c r="K53" s="94">
        <f>(VLOOKUP($A53,'Current month raw data'!$B:$Q,14,FALSE))/100</f>
        <v>0.16689203822218701</v>
      </c>
      <c r="L53" s="94">
        <f>(VLOOKUP($A53,'Current month raw data'!$B:$Q,15,FALSE))/100</f>
        <v>3.7557603686635896E-2</v>
      </c>
      <c r="M53" s="98">
        <f>(VLOOKUP($A53,'Current month raw data'!$B:$Q,16,FALSE))/100</f>
        <v>6.6004602155746606E-2</v>
      </c>
    </row>
    <row r="54" spans="1:13" x14ac:dyDescent="0.45">
      <c r="A54" s="24" t="s">
        <v>57</v>
      </c>
      <c r="B54" s="93">
        <f>(VLOOKUP($A54,'Current month raw data'!$B:$Q,5,FALSE))/100</f>
        <v>0.47521422513379902</v>
      </c>
      <c r="C54" s="94">
        <f>(VLOOKUP($A54,'Current month raw data'!$B:$Q,6,FALSE))/100</f>
        <v>0.40964312555180099</v>
      </c>
      <c r="D54" s="51">
        <f>VLOOKUP($A54,'Current month raw data'!$B:$Q,7,FALSE)</f>
        <v>108.57219636593</v>
      </c>
      <c r="E54" s="51">
        <f>VLOOKUP($A54,'Current month raw data'!$B:$Q,8,FALSE)</f>
        <v>102.908417138684</v>
      </c>
      <c r="F54" s="51">
        <f>VLOOKUP($A54,'Current month raw data'!$B:$Q,9,FALSE)</f>
        <v>51.595052167110197</v>
      </c>
      <c r="G54" s="51">
        <f>VLOOKUP($A54,'Current month raw data'!$B:$Q,10,FALSE)</f>
        <v>42.155725642279101</v>
      </c>
      <c r="H54" s="94">
        <f>(VLOOKUP($A54,'Current month raw data'!$B:$Q,11,FALSE))/100</f>
        <v>0.16006883917231801</v>
      </c>
      <c r="I54" s="94">
        <f>(VLOOKUP($A54,'Current month raw data'!$B:$Q,12,FALSE))/100</f>
        <v>5.50370842806122E-2</v>
      </c>
      <c r="J54" s="94">
        <f>(VLOOKUP($A54,'Current month raw data'!$B:$Q,13,FALSE))/100</f>
        <v>0.22391564564515701</v>
      </c>
      <c r="K54" s="94">
        <f>(VLOOKUP($A54,'Current month raw data'!$B:$Q,14,FALSE))/100</f>
        <v>0.22142407341923398</v>
      </c>
      <c r="L54" s="94">
        <f>(VLOOKUP($A54,'Current month raw data'!$B:$Q,15,FALSE))/100</f>
        <v>-2.0357385206966699E-3</v>
      </c>
      <c r="M54" s="98">
        <f>(VLOOKUP($A54,'Current month raw data'!$B:$Q,16,FALSE))/100</f>
        <v>0.157707242349755</v>
      </c>
    </row>
    <row r="55" spans="1:13" x14ac:dyDescent="0.45">
      <c r="A55" s="23" t="s">
        <v>58</v>
      </c>
      <c r="B55" s="93">
        <f>(VLOOKUP($A55,'Current month raw data'!$B:$Q,5,FALSE))/100</f>
        <v>0.37336417437692704</v>
      </c>
      <c r="C55" s="94">
        <f>(VLOOKUP($A55,'Current month raw data'!$B:$Q,6,FALSE))/100</f>
        <v>0.42936749328419505</v>
      </c>
      <c r="D55" s="51">
        <f>VLOOKUP($A55,'Current month raw data'!$B:$Q,7,FALSE)</f>
        <v>82.934127923201402</v>
      </c>
      <c r="E55" s="51">
        <f>VLOOKUP($A55,'Current month raw data'!$B:$Q,8,FALSE)</f>
        <v>84.1364188210961</v>
      </c>
      <c r="F55" s="51">
        <f>VLOOKUP($A55,'Current month raw data'!$B:$Q,9,FALSE)</f>
        <v>30.964632199716501</v>
      </c>
      <c r="G55" s="51">
        <f>VLOOKUP($A55,'Current month raw data'!$B:$Q,10,FALSE)</f>
        <v>36.1254432431232</v>
      </c>
      <c r="H55" s="94">
        <f>(VLOOKUP($A55,'Current month raw data'!$B:$Q,11,FALSE))/100</f>
        <v>-0.130432135136507</v>
      </c>
      <c r="I55" s="94">
        <f>(VLOOKUP($A55,'Current month raw data'!$B:$Q,12,FALSE))/100</f>
        <v>-1.4289779797393501E-2</v>
      </c>
      <c r="J55" s="94">
        <f>(VLOOKUP($A55,'Current month raw data'!$B:$Q,13,FALSE))/100</f>
        <v>-0.14285806844429599</v>
      </c>
      <c r="K55" s="94">
        <f>(VLOOKUP($A55,'Current month raw data'!$B:$Q,14,FALSE))/100</f>
        <v>-8.6816441811266798E-2</v>
      </c>
      <c r="L55" s="94">
        <f>(VLOOKUP($A55,'Current month raw data'!$B:$Q,15,FALSE))/100</f>
        <v>6.5381968341362603E-2</v>
      </c>
      <c r="M55" s="98">
        <f>(VLOOKUP($A55,'Current month raw data'!$B:$Q,16,FALSE))/100</f>
        <v>-7.3578076525336003E-2</v>
      </c>
    </row>
    <row r="56" spans="1:13" ht="16.5" thickBot="1" x14ac:dyDescent="0.5">
      <c r="A56" s="23" t="s">
        <v>59</v>
      </c>
      <c r="B56" s="96">
        <f>(VLOOKUP($A56,'Current month raw data'!$B:$Q,5,FALSE))/100</f>
        <v>0.47092324805339203</v>
      </c>
      <c r="C56" s="97">
        <f>(VLOOKUP($A56,'Current month raw data'!$B:$Q,6,FALSE))/100</f>
        <v>0.51165788512937904</v>
      </c>
      <c r="D56" s="52">
        <f>VLOOKUP($A56,'Current month raw data'!$B:$Q,7,FALSE)</f>
        <v>125.176334939531</v>
      </c>
      <c r="E56" s="52">
        <f>VLOOKUP($A56,'Current month raw data'!$B:$Q,8,FALSE)</f>
        <v>116.009873238195</v>
      </c>
      <c r="F56" s="52">
        <f>VLOOKUP($A56,'Current month raw data'!$B:$Q,9,FALSE)</f>
        <v>58.9484462291434</v>
      </c>
      <c r="G56" s="52">
        <f>VLOOKUP($A56,'Current month raw data'!$B:$Q,10,FALSE)</f>
        <v>59.357366395182602</v>
      </c>
      <c r="H56" s="97">
        <f>(VLOOKUP($A56,'Current month raw data'!$B:$Q,11,FALSE))/100</f>
        <v>-7.9613034920172007E-2</v>
      </c>
      <c r="I56" s="97">
        <f>(VLOOKUP($A56,'Current month raw data'!$B:$Q,12,FALSE))/100</f>
        <v>7.90144963137277E-2</v>
      </c>
      <c r="J56" s="97">
        <f>(VLOOKUP($A56,'Current month raw data'!$B:$Q,13,FALSE))/100</f>
        <v>-6.8891224606689007E-3</v>
      </c>
      <c r="K56" s="97">
        <f>(VLOOKUP($A56,'Current month raw data'!$B:$Q,14,FALSE))/100</f>
        <v>6.0156297555051599E-3</v>
      </c>
      <c r="L56" s="97">
        <f>(VLOOKUP($A56,'Current month raw data'!$B:$Q,15,FALSE))/100</f>
        <v>1.2994271342741299E-2</v>
      </c>
      <c r="M56" s="100">
        <f>(VLOOKUP($A56,'Current month raw data'!$B:$Q,16,FALSE))/100</f>
        <v>-6.7653276955602498E-2</v>
      </c>
    </row>
    <row r="57" spans="1:13" x14ac:dyDescent="0.45">
      <c r="B57" s="104" t="s">
        <v>65</v>
      </c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</row>
    <row r="58" spans="1:13" x14ac:dyDescent="0.45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</row>
    <row r="65" spans="6:6" x14ac:dyDescent="0.45">
      <c r="F65" s="50"/>
    </row>
  </sheetData>
  <sheetProtection algorithmName="SHA-512" hashValue="PZv3hJqm/5cJN+L8LVjuMR77QSKTYjp05hlnvWY+BHWqzWjDlQ2rMf9UKr4AnTQgX2rh/RmzneKLE2tVfDii8w==" saltValue="hD9qOmJwO3w/K8YcSki7mg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4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5"/>
  <sheetViews>
    <sheetView zoomScaleNormal="100" workbookViewId="0">
      <pane xSplit="1" ySplit="3" topLeftCell="B31" activePane="bottomRight" state="frozen"/>
      <selection activeCell="O10" sqref="O10"/>
      <selection pane="topRight" activeCell="O10" sqref="O10"/>
      <selection pane="bottomLeft" activeCell="O10" sqref="O10"/>
      <selection pane="bottomRight" activeCell="H9" sqref="H9"/>
    </sheetView>
  </sheetViews>
  <sheetFormatPr defaultColWidth="9.1796875" defaultRowHeight="16" x14ac:dyDescent="0.45"/>
  <cols>
    <col min="1" max="1" width="39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107" t="str">
        <f>'YTD Raw Data'!A1</f>
        <v>YTD December 2024 Monthly Report</v>
      </c>
      <c r="B1" s="108" t="str">
        <f>'YTD Raw Data'!F1</f>
        <v>Year to Date - December 2024 vs December 2023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10"/>
    </row>
    <row r="2" spans="1:13" ht="16.899999999999999" customHeight="1" x14ac:dyDescent="0.45">
      <c r="A2" s="107"/>
      <c r="B2" s="111" t="s">
        <v>45</v>
      </c>
      <c r="C2" s="112"/>
      <c r="D2" s="112" t="s">
        <v>2</v>
      </c>
      <c r="E2" s="112"/>
      <c r="F2" s="112" t="s">
        <v>3</v>
      </c>
      <c r="G2" s="112"/>
      <c r="H2" s="112" t="str">
        <f>'YTD Raw Data'!L7</f>
        <v>Percent Change from YTD 2023</v>
      </c>
      <c r="I2" s="112"/>
      <c r="J2" s="112"/>
      <c r="K2" s="112"/>
      <c r="L2" s="112"/>
      <c r="M2" s="113"/>
    </row>
    <row r="3" spans="1:13" s="53" customFormat="1" ht="33" x14ac:dyDescent="0.25">
      <c r="A3" s="107"/>
      <c r="B3" s="101">
        <f>'YTD Raw Data'!F8</f>
        <v>2024</v>
      </c>
      <c r="C3" s="54">
        <f>'YTD Raw Data'!G8</f>
        <v>2023</v>
      </c>
      <c r="D3" s="54">
        <f>'YTD Raw Data'!H8</f>
        <v>2024</v>
      </c>
      <c r="E3" s="54">
        <f>'YTD Raw Data'!I8</f>
        <v>2023</v>
      </c>
      <c r="F3" s="54">
        <f>'YTD Raw Data'!J8</f>
        <v>2024</v>
      </c>
      <c r="G3" s="54">
        <f>'YTD Raw Data'!K8</f>
        <v>2023</v>
      </c>
      <c r="H3" s="54" t="s">
        <v>6</v>
      </c>
      <c r="I3" s="54" t="s">
        <v>2</v>
      </c>
      <c r="J3" s="54" t="s">
        <v>3</v>
      </c>
      <c r="K3" s="55" t="s">
        <v>7</v>
      </c>
      <c r="L3" s="55" t="s">
        <v>43</v>
      </c>
      <c r="M3" s="56" t="s">
        <v>44</v>
      </c>
    </row>
    <row r="4" spans="1:13" x14ac:dyDescent="0.45">
      <c r="A4" s="22" t="s">
        <v>10</v>
      </c>
      <c r="B4" s="93">
        <f>(VLOOKUP($A4,'YTD Raw Data'!$B:$Q,5,FALSE))/100</f>
        <v>0.62984538012121705</v>
      </c>
      <c r="C4" s="94">
        <f>(VLOOKUP($A4,'YTD Raw Data'!$B:$Q,6,FALSE))/100</f>
        <v>0.62959087824517901</v>
      </c>
      <c r="D4" s="51">
        <f>VLOOKUP($A4,'YTD Raw Data'!$B:$Q,7,FALSE)</f>
        <v>158.672287238704</v>
      </c>
      <c r="E4" s="51">
        <f>VLOOKUP($A4,'YTD Raw Data'!$B:$Q,8,FALSE)</f>
        <v>155.99990933325</v>
      </c>
      <c r="F4" s="51">
        <f>VLOOKUP($A4,'YTD Raw Data'!$B:$Q,9,FALSE)</f>
        <v>99.939007070564998</v>
      </c>
      <c r="G4" s="51">
        <f>VLOOKUP($A4,'YTD Raw Data'!$B:$Q,10,FALSE)</f>
        <v>98.216119923289696</v>
      </c>
      <c r="H4" s="94">
        <f>(VLOOKUP($A4,'YTD Raw Data'!$B:$Q,11,FALSE))/100</f>
        <v>4.0423374104056999E-4</v>
      </c>
      <c r="I4" s="94">
        <f>(VLOOKUP($A4,'YTD Raw Data'!$B:$Q,12,FALSE))/100</f>
        <v>1.7130637555340601E-2</v>
      </c>
      <c r="J4" s="94">
        <f>(VLOOKUP($A4,'YTD Raw Data'!$B:$Q,13,FALSE))/100</f>
        <v>1.7541796078086602E-2</v>
      </c>
      <c r="K4" s="94">
        <f>(VLOOKUP($A4,'YTD Raw Data'!$B:$Q,14,FALSE))/100</f>
        <v>2.2592553681951101E-2</v>
      </c>
      <c r="L4" s="94">
        <f>(VLOOKUP($A4,'YTD Raw Data'!$B:$Q,15,FALSE))/100</f>
        <v>4.9636856425276099E-3</v>
      </c>
      <c r="M4" s="98">
        <f>(VLOOKUP($A4,'YTD Raw Data'!$B:$Q,16,FALSE))/100</f>
        <v>5.3699258727848099E-3</v>
      </c>
    </row>
    <row r="5" spans="1:13" x14ac:dyDescent="0.45">
      <c r="A5" s="22" t="s">
        <v>13</v>
      </c>
      <c r="B5" s="93">
        <f>(VLOOKUP($A5,'YTD Raw Data'!$B:$Q,5,FALSE))/100</f>
        <v>0.62117332660759994</v>
      </c>
      <c r="C5" s="94">
        <f>(VLOOKUP($A5,'YTD Raw Data'!$B:$Q,6,FALSE))/100</f>
        <v>0.61850922207094894</v>
      </c>
      <c r="D5" s="51">
        <f>VLOOKUP($A5,'YTD Raw Data'!$B:$Q,7,FALSE)</f>
        <v>132.79927871988801</v>
      </c>
      <c r="E5" s="51">
        <f>VLOOKUP($A5,'YTD Raw Data'!$B:$Q,8,FALSE)</f>
        <v>129.634096826991</v>
      </c>
      <c r="F5" s="51">
        <f>VLOOKUP($A5,'YTD Raw Data'!$B:$Q,9,FALSE)</f>
        <v>82.491369733523001</v>
      </c>
      <c r="G5" s="51">
        <f>VLOOKUP($A5,'YTD Raw Data'!$B:$Q,10,FALSE)</f>
        <v>80.179884382332801</v>
      </c>
      <c r="H5" s="94">
        <f>(VLOOKUP($A5,'YTD Raw Data'!$B:$Q,11,FALSE))/100</f>
        <v>4.3072996191254398E-3</v>
      </c>
      <c r="I5" s="94">
        <f>(VLOOKUP($A5,'YTD Raw Data'!$B:$Q,12,FALSE))/100</f>
        <v>2.4416276044417099E-2</v>
      </c>
      <c r="J5" s="94">
        <f>(VLOOKUP($A5,'YTD Raw Data'!$B:$Q,13,FALSE))/100</f>
        <v>2.88287438800491E-2</v>
      </c>
      <c r="K5" s="94">
        <f>(VLOOKUP($A5,'YTD Raw Data'!$B:$Q,14,FALSE))/100</f>
        <v>3.5643976935845201E-2</v>
      </c>
      <c r="L5" s="94">
        <f>(VLOOKUP($A5,'YTD Raw Data'!$B:$Q,15,FALSE))/100</f>
        <v>6.6242638498742405E-3</v>
      </c>
      <c r="M5" s="98">
        <f>(VLOOKUP($A5,'YTD Raw Data'!$B:$Q,16,FALSE))/100</f>
        <v>1.09600961581572E-2</v>
      </c>
    </row>
    <row r="6" spans="1:13" x14ac:dyDescent="0.45">
      <c r="B6" s="95"/>
      <c r="C6" s="102"/>
      <c r="D6" s="103"/>
      <c r="E6" s="103"/>
      <c r="F6" s="103"/>
      <c r="G6" s="103"/>
      <c r="H6" s="102"/>
      <c r="I6" s="102"/>
      <c r="J6" s="102"/>
      <c r="K6" s="102"/>
      <c r="L6" s="102"/>
      <c r="M6" s="99"/>
    </row>
    <row r="7" spans="1:13" x14ac:dyDescent="0.45">
      <c r="A7" s="22" t="s">
        <v>78</v>
      </c>
      <c r="B7" s="93"/>
      <c r="C7" s="94"/>
      <c r="D7" s="51"/>
      <c r="E7" s="51"/>
      <c r="F7" s="51"/>
      <c r="G7" s="51"/>
      <c r="H7" s="94"/>
      <c r="I7" s="94"/>
      <c r="J7" s="94"/>
      <c r="K7" s="94"/>
      <c r="L7" s="94"/>
      <c r="M7" s="98"/>
    </row>
    <row r="8" spans="1:13" x14ac:dyDescent="0.45">
      <c r="A8" s="23" t="s">
        <v>72</v>
      </c>
      <c r="B8" s="93">
        <f>(VLOOKUP($A8,'YTD Raw Data'!$B:$Q,5,FALSE))/100</f>
        <v>0.60797651788492701</v>
      </c>
      <c r="C8" s="94">
        <f>(VLOOKUP($A8,'YTD Raw Data'!$B:$Q,6,FALSE))/100</f>
        <v>0.59047677371833107</v>
      </c>
      <c r="D8" s="51">
        <f>VLOOKUP($A8,'YTD Raw Data'!$B:$Q,7,FALSE)</f>
        <v>316.22592247931101</v>
      </c>
      <c r="E8" s="51">
        <f>VLOOKUP($A8,'YTD Raw Data'!$B:$Q,8,FALSE)</f>
        <v>311.09691606407102</v>
      </c>
      <c r="F8" s="51">
        <f>VLOOKUP($A8,'YTD Raw Data'!$B:$Q,9,FALSE)</f>
        <v>192.257935213921</v>
      </c>
      <c r="G8" s="51">
        <f>VLOOKUP($A8,'YTD Raw Data'!$B:$Q,10,FALSE)</f>
        <v>183.695503311235</v>
      </c>
      <c r="H8" s="94">
        <f>(VLOOKUP($A8,'YTD Raw Data'!$B:$Q,11,FALSE))/100</f>
        <v>2.9636634234395397E-2</v>
      </c>
      <c r="I8" s="94">
        <f>(VLOOKUP($A8,'YTD Raw Data'!$B:$Q,12,FALSE))/100</f>
        <v>1.6486844293190001E-2</v>
      </c>
      <c r="J8" s="94">
        <f>(VLOOKUP($A8,'YTD Raw Data'!$B:$Q,13,FALSE))/100</f>
        <v>4.6612093101582097E-2</v>
      </c>
      <c r="K8" s="94">
        <f>(VLOOKUP($A8,'YTD Raw Data'!$B:$Q,14,FALSE))/100</f>
        <v>5.8448297411443903E-2</v>
      </c>
      <c r="L8" s="94">
        <f>(VLOOKUP($A8,'YTD Raw Data'!$B:$Q,15,FALSE))/100</f>
        <v>1.13090651138816E-2</v>
      </c>
      <c r="M8" s="98">
        <f>(VLOOKUP($A8,'YTD Raw Data'!$B:$Q,16,FALSE))/100</f>
        <v>4.1280861974590098E-2</v>
      </c>
    </row>
    <row r="9" spans="1:13" x14ac:dyDescent="0.45">
      <c r="A9" s="23" t="s">
        <v>73</v>
      </c>
      <c r="B9" s="93">
        <f>(VLOOKUP($A9,'YTD Raw Data'!$B:$Q,5,FALSE))/100</f>
        <v>0.67747397524539599</v>
      </c>
      <c r="C9" s="94">
        <f>(VLOOKUP($A9,'YTD Raw Data'!$B:$Q,6,FALSE))/100</f>
        <v>0.658944676209405</v>
      </c>
      <c r="D9" s="51">
        <f>VLOOKUP($A9,'YTD Raw Data'!$B:$Q,7,FALSE)</f>
        <v>195.078387308201</v>
      </c>
      <c r="E9" s="51">
        <f>VLOOKUP($A9,'YTD Raw Data'!$B:$Q,8,FALSE)</f>
        <v>186.78291441040099</v>
      </c>
      <c r="F9" s="51">
        <f>VLOOKUP($A9,'YTD Raw Data'!$B:$Q,9,FALSE)</f>
        <v>132.16053053414799</v>
      </c>
      <c r="G9" s="51">
        <f>VLOOKUP($A9,'YTD Raw Data'!$B:$Q,10,FALSE)</f>
        <v>123.07960705761</v>
      </c>
      <c r="H9" s="94">
        <f>(VLOOKUP($A9,'YTD Raw Data'!$B:$Q,11,FALSE))/100</f>
        <v>2.8119658151852099E-2</v>
      </c>
      <c r="I9" s="94">
        <f>(VLOOKUP($A9,'YTD Raw Data'!$B:$Q,12,FALSE))/100</f>
        <v>4.4412375318081704E-2</v>
      </c>
      <c r="J9" s="94">
        <f>(VLOOKUP($A9,'YTD Raw Data'!$B:$Q,13,FALSE))/100</f>
        <v>7.3780894281590098E-2</v>
      </c>
      <c r="K9" s="94">
        <f>(VLOOKUP($A9,'YTD Raw Data'!$B:$Q,14,FALSE))/100</f>
        <v>9.2087639422731501E-2</v>
      </c>
      <c r="L9" s="94">
        <f>(VLOOKUP($A9,'YTD Raw Data'!$B:$Q,15,FALSE))/100</f>
        <v>1.7048864660038E-2</v>
      </c>
      <c r="M9" s="98">
        <f>(VLOOKUP($A9,'YTD Raw Data'!$B:$Q,16,FALSE))/100</f>
        <v>4.5647931058007601E-2</v>
      </c>
    </row>
    <row r="10" spans="1:13" x14ac:dyDescent="0.45">
      <c r="A10" s="23" t="s">
        <v>74</v>
      </c>
      <c r="B10" s="93">
        <f>(VLOOKUP($A10,'YTD Raw Data'!$B:$Q,5,FALSE))/100</f>
        <v>0.66749312671338201</v>
      </c>
      <c r="C10" s="94">
        <f>(VLOOKUP($A10,'YTD Raw Data'!$B:$Q,6,FALSE))/100</f>
        <v>0.66663861866012697</v>
      </c>
      <c r="D10" s="51">
        <f>VLOOKUP($A10,'YTD Raw Data'!$B:$Q,7,FALSE)</f>
        <v>151.095263977652</v>
      </c>
      <c r="E10" s="51">
        <f>VLOOKUP($A10,'YTD Raw Data'!$B:$Q,8,FALSE)</f>
        <v>148.98025913327601</v>
      </c>
      <c r="F10" s="51">
        <f>VLOOKUP($A10,'YTD Raw Data'!$B:$Q,9,FALSE)</f>
        <v>100.85505018402699</v>
      </c>
      <c r="G10" s="51">
        <f>VLOOKUP($A10,'YTD Raw Data'!$B:$Q,10,FALSE)</f>
        <v>99.315994156234893</v>
      </c>
      <c r="H10" s="94">
        <f>(VLOOKUP($A10,'YTD Raw Data'!$B:$Q,11,FALSE))/100</f>
        <v>1.2818160084583198E-3</v>
      </c>
      <c r="I10" s="94">
        <f>(VLOOKUP($A10,'YTD Raw Data'!$B:$Q,12,FALSE))/100</f>
        <v>1.4196544271576602E-2</v>
      </c>
      <c r="J10" s="94">
        <f>(VLOOKUP($A10,'YTD Raw Data'!$B:$Q,13,FALSE))/100</f>
        <v>1.5496557637746999E-2</v>
      </c>
      <c r="K10" s="94">
        <f>(VLOOKUP($A10,'YTD Raw Data'!$B:$Q,14,FALSE))/100</f>
        <v>1.6620771621242602E-2</v>
      </c>
      <c r="L10" s="94">
        <f>(VLOOKUP($A10,'YTD Raw Data'!$B:$Q,15,FALSE))/100</f>
        <v>1.10705838935654E-3</v>
      </c>
      <c r="M10" s="98">
        <f>(VLOOKUP($A10,'YTD Raw Data'!$B:$Q,16,FALSE))/100</f>
        <v>2.3902934429806499E-3</v>
      </c>
    </row>
    <row r="11" spans="1:13" x14ac:dyDescent="0.45">
      <c r="A11" s="23" t="s">
        <v>75</v>
      </c>
      <c r="B11" s="93">
        <f>(VLOOKUP($A11,'YTD Raw Data'!$B:$Q,5,FALSE))/100</f>
        <v>0.64643998644246192</v>
      </c>
      <c r="C11" s="94">
        <f>(VLOOKUP($A11,'YTD Raw Data'!$B:$Q,6,FALSE))/100</f>
        <v>0.64940044877453607</v>
      </c>
      <c r="D11" s="51">
        <f>VLOOKUP($A11,'YTD Raw Data'!$B:$Q,7,FALSE)</f>
        <v>124.879644477528</v>
      </c>
      <c r="E11" s="51">
        <f>VLOOKUP($A11,'YTD Raw Data'!$B:$Q,8,FALSE)</f>
        <v>123.01155760923901</v>
      </c>
      <c r="F11" s="51">
        <f>VLOOKUP($A11,'YTD Raw Data'!$B:$Q,9,FALSE)</f>
        <v>80.727195682993099</v>
      </c>
      <c r="G11" s="51">
        <f>VLOOKUP($A11,'YTD Raw Data'!$B:$Q,10,FALSE)</f>
        <v>79.883760715894795</v>
      </c>
      <c r="H11" s="94">
        <f>(VLOOKUP($A11,'YTD Raw Data'!$B:$Q,11,FALSE))/100</f>
        <v>-4.5587623748350493E-3</v>
      </c>
      <c r="I11" s="94">
        <f>(VLOOKUP($A11,'YTD Raw Data'!$B:$Q,12,FALSE))/100</f>
        <v>1.51862711487927E-2</v>
      </c>
      <c r="J11" s="94">
        <f>(VLOOKUP($A11,'YTD Raw Data'!$B:$Q,13,FALSE))/100</f>
        <v>1.05582781724305E-2</v>
      </c>
      <c r="K11" s="94">
        <f>(VLOOKUP($A11,'YTD Raw Data'!$B:$Q,14,FALSE))/100</f>
        <v>2.5517871353128298E-2</v>
      </c>
      <c r="L11" s="94">
        <f>(VLOOKUP($A11,'YTD Raw Data'!$B:$Q,15,FALSE))/100</f>
        <v>1.48032958650854E-2</v>
      </c>
      <c r="M11" s="98">
        <f>(VLOOKUP($A11,'YTD Raw Data'!$B:$Q,16,FALSE))/100</f>
        <v>1.0177048782036999E-2</v>
      </c>
    </row>
    <row r="12" spans="1:13" x14ac:dyDescent="0.45">
      <c r="A12" s="23" t="s">
        <v>76</v>
      </c>
      <c r="B12" s="93">
        <f>(VLOOKUP($A12,'YTD Raw Data'!$B:$Q,5,FALSE))/100</f>
        <v>0.59624379847431908</v>
      </c>
      <c r="C12" s="94">
        <f>(VLOOKUP($A12,'YTD Raw Data'!$B:$Q,6,FALSE))/100</f>
        <v>0.58809159922045806</v>
      </c>
      <c r="D12" s="51">
        <f>VLOOKUP($A12,'YTD Raw Data'!$B:$Q,7,FALSE)</f>
        <v>89.873015827505895</v>
      </c>
      <c r="E12" s="51">
        <f>VLOOKUP($A12,'YTD Raw Data'!$B:$Q,8,FALSE)</f>
        <v>89.966223598520301</v>
      </c>
      <c r="F12" s="51">
        <f>VLOOKUP($A12,'YTD Raw Data'!$B:$Q,9,FALSE)</f>
        <v>53.586228337334703</v>
      </c>
      <c r="G12" s="51">
        <f>VLOOKUP($A12,'YTD Raw Data'!$B:$Q,10,FALSE)</f>
        <v>52.908380311879199</v>
      </c>
      <c r="H12" s="94">
        <f>(VLOOKUP($A12,'YTD Raw Data'!$B:$Q,11,FALSE))/100</f>
        <v>1.3862124989825898E-2</v>
      </c>
      <c r="I12" s="94">
        <f>(VLOOKUP($A12,'YTD Raw Data'!$B:$Q,12,FALSE))/100</f>
        <v>-1.03603071559775E-3</v>
      </c>
      <c r="J12" s="94">
        <f>(VLOOKUP($A12,'YTD Raw Data'!$B:$Q,13,FALSE))/100</f>
        <v>1.28117326869552E-2</v>
      </c>
      <c r="K12" s="94">
        <f>(VLOOKUP($A12,'YTD Raw Data'!$B:$Q,14,FALSE))/100</f>
        <v>9.2189334936107706E-3</v>
      </c>
      <c r="L12" s="94">
        <f>(VLOOKUP($A12,'YTD Raw Data'!$B:$Q,15,FALSE))/100</f>
        <v>-3.54735147450643E-3</v>
      </c>
      <c r="M12" s="98">
        <f>(VLOOKUP($A12,'YTD Raw Data'!$B:$Q,16,FALSE))/100</f>
        <v>1.0265599685796999E-2</v>
      </c>
    </row>
    <row r="13" spans="1:13" x14ac:dyDescent="0.45">
      <c r="A13" s="23" t="s">
        <v>77</v>
      </c>
      <c r="B13" s="93">
        <f>(VLOOKUP($A13,'YTD Raw Data'!$B:$Q,5,FALSE))/100</f>
        <v>0.519967994169234</v>
      </c>
      <c r="C13" s="94">
        <f>(VLOOKUP($A13,'YTD Raw Data'!$B:$Q,6,FALSE))/100</f>
        <v>0.52748097115154502</v>
      </c>
      <c r="D13" s="51">
        <f>VLOOKUP($A13,'YTD Raw Data'!$B:$Q,7,FALSE)</f>
        <v>68.501295456226899</v>
      </c>
      <c r="E13" s="51">
        <f>VLOOKUP($A13,'YTD Raw Data'!$B:$Q,8,FALSE)</f>
        <v>69.1605301766417</v>
      </c>
      <c r="F13" s="51">
        <f>VLOOKUP($A13,'YTD Raw Data'!$B:$Q,9,FALSE)</f>
        <v>35.6184811963684</v>
      </c>
      <c r="G13" s="51">
        <f>VLOOKUP($A13,'YTD Raw Data'!$B:$Q,10,FALSE)</f>
        <v>36.480863622930698</v>
      </c>
      <c r="H13" s="94">
        <f>(VLOOKUP($A13,'YTD Raw Data'!$B:$Q,11,FALSE))/100</f>
        <v>-1.4243124194430801E-2</v>
      </c>
      <c r="I13" s="94">
        <f>(VLOOKUP($A13,'YTD Raw Data'!$B:$Q,12,FALSE))/100</f>
        <v>-9.5319500693681405E-3</v>
      </c>
      <c r="J13" s="94">
        <f>(VLOOKUP($A13,'YTD Raw Data'!$B:$Q,13,FALSE))/100</f>
        <v>-2.3639309515145798E-2</v>
      </c>
      <c r="K13" s="94">
        <f>(VLOOKUP($A13,'YTD Raw Data'!$B:$Q,14,FALSE))/100</f>
        <v>-2.3139297869740002E-2</v>
      </c>
      <c r="L13" s="94">
        <f>(VLOOKUP($A13,'YTD Raw Data'!$B:$Q,15,FALSE))/100</f>
        <v>5.1211775553712904E-4</v>
      </c>
      <c r="M13" s="98">
        <f>(VLOOKUP($A13,'YTD Raw Data'!$B:$Q,16,FALSE))/100</f>
        <v>-1.3738300595688001E-2</v>
      </c>
    </row>
    <row r="14" spans="1:13" x14ac:dyDescent="0.45">
      <c r="B14" s="95"/>
      <c r="C14" s="102"/>
      <c r="D14" s="103"/>
      <c r="E14" s="103"/>
      <c r="F14" s="103"/>
      <c r="G14" s="103"/>
      <c r="H14" s="102"/>
      <c r="I14" s="102"/>
      <c r="J14" s="102"/>
      <c r="K14" s="102"/>
      <c r="L14" s="102"/>
      <c r="M14" s="99"/>
    </row>
    <row r="15" spans="1:13" x14ac:dyDescent="0.45">
      <c r="A15" s="22" t="s">
        <v>18</v>
      </c>
      <c r="B15" s="93">
        <f>(VLOOKUP($A15,'YTD Raw Data'!$B:$Q,5,FALSE))/100</f>
        <v>0.67806826429739997</v>
      </c>
      <c r="C15" s="94">
        <f>(VLOOKUP($A15,'YTD Raw Data'!$B:$Q,6,FALSE))/100</f>
        <v>0.66733975222505904</v>
      </c>
      <c r="D15" s="51">
        <f>VLOOKUP($A15,'YTD Raw Data'!$B:$Q,7,FALSE)</f>
        <v>184.87530084198499</v>
      </c>
      <c r="E15" s="51">
        <f>VLOOKUP($A15,'YTD Raw Data'!$B:$Q,8,FALSE)</f>
        <v>178.90925466165501</v>
      </c>
      <c r="F15" s="51">
        <f>VLOOKUP($A15,'YTD Raw Data'!$B:$Q,9,FALSE)</f>
        <v>125.358074353384</v>
      </c>
      <c r="G15" s="51">
        <f>VLOOKUP($A15,'YTD Raw Data'!$B:$Q,10,FALSE)</f>
        <v>119.393257676679</v>
      </c>
      <c r="H15" s="94">
        <f>(VLOOKUP($A15,'YTD Raw Data'!$B:$Q,11,FALSE))/100</f>
        <v>1.6076536781406702E-2</v>
      </c>
      <c r="I15" s="94">
        <f>(VLOOKUP($A15,'YTD Raw Data'!$B:$Q,12,FALSE))/100</f>
        <v>3.3346772315458198E-2</v>
      </c>
      <c r="J15" s="94">
        <f>(VLOOKUP($A15,'YTD Raw Data'!$B:$Q,13,FALSE))/100</f>
        <v>4.9959409708535601E-2</v>
      </c>
      <c r="K15" s="94">
        <f>(VLOOKUP($A15,'YTD Raw Data'!$B:$Q,14,FALSE))/100</f>
        <v>6.0139799573237701E-2</v>
      </c>
      <c r="L15" s="94">
        <f>(VLOOKUP($A15,'YTD Raw Data'!$B:$Q,15,FALSE))/100</f>
        <v>9.6959842166928108E-3</v>
      </c>
      <c r="M15" s="98">
        <f>(VLOOKUP($A15,'YTD Raw Data'!$B:$Q,16,FALSE))/100</f>
        <v>2.59283988449911E-2</v>
      </c>
    </row>
    <row r="16" spans="1:13" x14ac:dyDescent="0.45">
      <c r="A16" s="23" t="s">
        <v>20</v>
      </c>
      <c r="B16" s="93">
        <f>(VLOOKUP($A16,'YTD Raw Data'!$B:$Q,5,FALSE))/100</f>
        <v>0.72559946098278705</v>
      </c>
      <c r="C16" s="94">
        <f>(VLOOKUP($A16,'YTD Raw Data'!$B:$Q,6,FALSE))/100</f>
        <v>0.70693941686484807</v>
      </c>
      <c r="D16" s="51">
        <f>VLOOKUP($A16,'YTD Raw Data'!$B:$Q,7,FALSE)</f>
        <v>194.59206045333499</v>
      </c>
      <c r="E16" s="51">
        <f>VLOOKUP($A16,'YTD Raw Data'!$B:$Q,8,FALSE)</f>
        <v>187.045588395376</v>
      </c>
      <c r="F16" s="51">
        <f>VLOOKUP($A16,'YTD Raw Data'!$B:$Q,9,FALSE)</f>
        <v>141.19589417647001</v>
      </c>
      <c r="G16" s="51">
        <f>VLOOKUP($A16,'YTD Raw Data'!$B:$Q,10,FALSE)</f>
        <v>132.229899187369</v>
      </c>
      <c r="H16" s="94">
        <f>(VLOOKUP($A16,'YTD Raw Data'!$B:$Q,11,FALSE))/100</f>
        <v>2.63955349960441E-2</v>
      </c>
      <c r="I16" s="94">
        <f>(VLOOKUP($A16,'YTD Raw Data'!$B:$Q,12,FALSE))/100</f>
        <v>4.0345629761700599E-2</v>
      </c>
      <c r="J16" s="94">
        <f>(VLOOKUP($A16,'YTD Raw Data'!$B:$Q,13,FALSE))/100</f>
        <v>6.78061092400572E-2</v>
      </c>
      <c r="K16" s="94">
        <f>(VLOOKUP($A16,'YTD Raw Data'!$B:$Q,14,FALSE))/100</f>
        <v>6.4564493093916098E-2</v>
      </c>
      <c r="L16" s="94">
        <f>(VLOOKUP($A16,'YTD Raw Data'!$B:$Q,15,FALSE))/100</f>
        <v>-3.0357722418801903E-3</v>
      </c>
      <c r="M16" s="98">
        <f>(VLOOKUP($A16,'YTD Raw Data'!$B:$Q,16,FALSE))/100</f>
        <v>2.3279631921713298E-2</v>
      </c>
    </row>
    <row r="17" spans="1:13" x14ac:dyDescent="0.45">
      <c r="A17" s="23" t="s">
        <v>22</v>
      </c>
      <c r="B17" s="93">
        <f>(VLOOKUP($A17,'YTD Raw Data'!$B:$Q,5,FALSE))/100</f>
        <v>0.65648207608233511</v>
      </c>
      <c r="C17" s="94">
        <f>(VLOOKUP($A17,'YTD Raw Data'!$B:$Q,6,FALSE))/100</f>
        <v>0.65978856257685292</v>
      </c>
      <c r="D17" s="51">
        <f>VLOOKUP($A17,'YTD Raw Data'!$B:$Q,7,FALSE)</f>
        <v>157.28212347551701</v>
      </c>
      <c r="E17" s="51">
        <f>VLOOKUP($A17,'YTD Raw Data'!$B:$Q,8,FALSE)</f>
        <v>152.42724798319199</v>
      </c>
      <c r="F17" s="51">
        <f>VLOOKUP($A17,'YTD Raw Data'!$B:$Q,9,FALSE)</f>
        <v>103.252894949845</v>
      </c>
      <c r="G17" s="51">
        <f>VLOOKUP($A17,'YTD Raw Data'!$B:$Q,10,FALSE)</f>
        <v>100.56975484437601</v>
      </c>
      <c r="H17" s="94">
        <f>(VLOOKUP($A17,'YTD Raw Data'!$B:$Q,11,FALSE))/100</f>
        <v>-5.01143348348512E-3</v>
      </c>
      <c r="I17" s="94">
        <f>(VLOOKUP($A17,'YTD Raw Data'!$B:$Q,12,FALSE))/100</f>
        <v>3.1850443779315396E-2</v>
      </c>
      <c r="J17" s="94">
        <f>(VLOOKUP($A17,'YTD Raw Data'!$B:$Q,13,FALSE))/100</f>
        <v>2.6679393915410698E-2</v>
      </c>
      <c r="K17" s="94">
        <f>(VLOOKUP($A17,'YTD Raw Data'!$B:$Q,14,FALSE))/100</f>
        <v>2.7394900211430602E-2</v>
      </c>
      <c r="L17" s="94">
        <f>(VLOOKUP($A17,'YTD Raw Data'!$B:$Q,15,FALSE))/100</f>
        <v>6.9691307750043897E-4</v>
      </c>
      <c r="M17" s="98">
        <f>(VLOOKUP($A17,'YTD Raw Data'!$B:$Q,16,FALSE))/100</f>
        <v>-4.3180129395163505E-3</v>
      </c>
    </row>
    <row r="18" spans="1:13" x14ac:dyDescent="0.45">
      <c r="A18" s="23" t="s">
        <v>23</v>
      </c>
      <c r="B18" s="93">
        <f>(VLOOKUP($A18,'YTD Raw Data'!$B:$Q,5,FALSE))/100</f>
        <v>0.68378754822952603</v>
      </c>
      <c r="C18" s="94">
        <f>(VLOOKUP($A18,'YTD Raw Data'!$B:$Q,6,FALSE))/100</f>
        <v>0.65103366714740207</v>
      </c>
      <c r="D18" s="51">
        <f>VLOOKUP($A18,'YTD Raw Data'!$B:$Q,7,FALSE)</f>
        <v>160.72729197601601</v>
      </c>
      <c r="E18" s="51">
        <f>VLOOKUP($A18,'YTD Raw Data'!$B:$Q,8,FALSE)</f>
        <v>155.92435673845301</v>
      </c>
      <c r="F18" s="51">
        <f>VLOOKUP($A18,'YTD Raw Data'!$B:$Q,9,FALSE)</f>
        <v>109.903320913851</v>
      </c>
      <c r="G18" s="51">
        <f>VLOOKUP($A18,'YTD Raw Data'!$B:$Q,10,FALSE)</f>
        <v>101.512005765035</v>
      </c>
      <c r="H18" s="94">
        <f>(VLOOKUP($A18,'YTD Raw Data'!$B:$Q,11,FALSE))/100</f>
        <v>5.03105795213937E-2</v>
      </c>
      <c r="I18" s="94">
        <f>(VLOOKUP($A18,'YTD Raw Data'!$B:$Q,12,FALSE))/100</f>
        <v>3.0802982536072897E-2</v>
      </c>
      <c r="J18" s="94">
        <f>(VLOOKUP($A18,'YTD Raw Data'!$B:$Q,13,FALSE))/100</f>
        <v>8.2663277959843906E-2</v>
      </c>
      <c r="K18" s="94">
        <f>(VLOOKUP($A18,'YTD Raw Data'!$B:$Q,14,FALSE))/100</f>
        <v>9.3967509733832305E-2</v>
      </c>
      <c r="L18" s="94">
        <f>(VLOOKUP($A18,'YTD Raw Data'!$B:$Q,15,FALSE))/100</f>
        <v>1.0441133456830599E-2</v>
      </c>
      <c r="M18" s="98">
        <f>(VLOOKUP($A18,'YTD Raw Data'!$B:$Q,16,FALSE))/100</f>
        <v>6.1277012453297697E-2</v>
      </c>
    </row>
    <row r="19" spans="1:13" x14ac:dyDescent="0.45">
      <c r="A19" s="23" t="s">
        <v>21</v>
      </c>
      <c r="B19" s="93">
        <f>(VLOOKUP($A19,'YTD Raw Data'!$B:$Q,5,FALSE))/100</f>
        <v>0.61683499505800099</v>
      </c>
      <c r="C19" s="94">
        <f>(VLOOKUP($A19,'YTD Raw Data'!$B:$Q,6,FALSE))/100</f>
        <v>0.62648807607732993</v>
      </c>
      <c r="D19" s="51">
        <f>VLOOKUP($A19,'YTD Raw Data'!$B:$Q,7,FALSE)</f>
        <v>144.39995956978501</v>
      </c>
      <c r="E19" s="51">
        <f>VLOOKUP($A19,'YTD Raw Data'!$B:$Q,8,FALSE)</f>
        <v>135.97607576645899</v>
      </c>
      <c r="F19" s="51">
        <f>VLOOKUP($A19,'YTD Raw Data'!$B:$Q,9,FALSE)</f>
        <v>89.070948347604201</v>
      </c>
      <c r="G19" s="51">
        <f>VLOOKUP($A19,'YTD Raw Data'!$B:$Q,10,FALSE)</f>
        <v>85.187390099474499</v>
      </c>
      <c r="H19" s="94">
        <f>(VLOOKUP($A19,'YTD Raw Data'!$B:$Q,11,FALSE))/100</f>
        <v>-1.5408243808517802E-2</v>
      </c>
      <c r="I19" s="94">
        <f>(VLOOKUP($A19,'YTD Raw Data'!$B:$Q,12,FALSE))/100</f>
        <v>6.1951220138123098E-2</v>
      </c>
      <c r="J19" s="94">
        <f>(VLOOKUP($A19,'YTD Raw Data'!$B:$Q,13,FALSE))/100</f>
        <v>4.5588416825481898E-2</v>
      </c>
      <c r="K19" s="94">
        <f>(VLOOKUP($A19,'YTD Raw Data'!$B:$Q,14,FALSE))/100</f>
        <v>8.7034734305383707E-2</v>
      </c>
      <c r="L19" s="94">
        <f>(VLOOKUP($A19,'YTD Raw Data'!$B:$Q,15,FALSE))/100</f>
        <v>3.9639227838557403E-2</v>
      </c>
      <c r="M19" s="98">
        <f>(VLOOKUP($A19,'YTD Raw Data'!$B:$Q,16,FALSE))/100</f>
        <v>2.36202131431217E-2</v>
      </c>
    </row>
    <row r="20" spans="1:13" x14ac:dyDescent="0.45">
      <c r="A20" s="23" t="s">
        <v>24</v>
      </c>
      <c r="B20" s="93">
        <f>(VLOOKUP($A20,'YTD Raw Data'!$B:$Q,5,FALSE))/100</f>
        <v>0.61213347099650794</v>
      </c>
      <c r="C20" s="94">
        <f>(VLOOKUP($A20,'YTD Raw Data'!$B:$Q,6,FALSE))/100</f>
        <v>0.62746094394341401</v>
      </c>
      <c r="D20" s="51">
        <f>VLOOKUP($A20,'YTD Raw Data'!$B:$Q,7,FALSE)</f>
        <v>101.281670843732</v>
      </c>
      <c r="E20" s="51">
        <f>VLOOKUP($A20,'YTD Raw Data'!$B:$Q,8,FALSE)</f>
        <v>98.646329155372996</v>
      </c>
      <c r="F20" s="51">
        <f>VLOOKUP($A20,'YTD Raw Data'!$B:$Q,9,FALSE)</f>
        <v>61.997900721899804</v>
      </c>
      <c r="G20" s="51">
        <f>VLOOKUP($A20,'YTD Raw Data'!$B:$Q,10,FALSE)</f>
        <v>61.896718808383099</v>
      </c>
      <c r="H20" s="94">
        <f>(VLOOKUP($A20,'YTD Raw Data'!$B:$Q,11,FALSE))/100</f>
        <v>-2.4427772110527803E-2</v>
      </c>
      <c r="I20" s="94">
        <f>(VLOOKUP($A20,'YTD Raw Data'!$B:$Q,12,FALSE))/100</f>
        <v>2.6715050736541998E-2</v>
      </c>
      <c r="J20" s="94">
        <f>(VLOOKUP($A20,'YTD Raw Data'!$B:$Q,13,FALSE))/100</f>
        <v>1.6346894547007401E-3</v>
      </c>
      <c r="K20" s="94">
        <f>(VLOOKUP($A20,'YTD Raw Data'!$B:$Q,14,FALSE))/100</f>
        <v>1.4536214871986199E-2</v>
      </c>
      <c r="L20" s="94">
        <f>(VLOOKUP($A20,'YTD Raw Data'!$B:$Q,15,FALSE))/100</f>
        <v>1.2880469849051598E-2</v>
      </c>
      <c r="M20" s="98">
        <f>(VLOOKUP($A20,'YTD Raw Data'!$B:$Q,16,FALSE))/100</f>
        <v>-1.18619434436254E-2</v>
      </c>
    </row>
    <row r="21" spans="1:13" x14ac:dyDescent="0.45">
      <c r="A21" s="23" t="s">
        <v>25</v>
      </c>
      <c r="B21" s="93">
        <f>(VLOOKUP($A21,'YTD Raw Data'!$B:$Q,5,FALSE))/100</f>
        <v>0.72485857190789404</v>
      </c>
      <c r="C21" s="94">
        <f>(VLOOKUP($A21,'YTD Raw Data'!$B:$Q,6,FALSE))/100</f>
        <v>0.68771281475532897</v>
      </c>
      <c r="D21" s="51">
        <f>VLOOKUP($A21,'YTD Raw Data'!$B:$Q,7,FALSE)</f>
        <v>130.97091007800501</v>
      </c>
      <c r="E21" s="51">
        <f>VLOOKUP($A21,'YTD Raw Data'!$B:$Q,8,FALSE)</f>
        <v>127.28367106895</v>
      </c>
      <c r="F21" s="51">
        <f>VLOOKUP($A21,'YTD Raw Data'!$B:$Q,9,FALSE)</f>
        <v>94.935386840619898</v>
      </c>
      <c r="G21" s="51">
        <f>VLOOKUP($A21,'YTD Raw Data'!$B:$Q,10,FALSE)</f>
        <v>87.534611703219696</v>
      </c>
      <c r="H21" s="94">
        <f>(VLOOKUP($A21,'YTD Raw Data'!$B:$Q,11,FALSE))/100</f>
        <v>5.4013472419850196E-2</v>
      </c>
      <c r="I21" s="94">
        <f>(VLOOKUP($A21,'YTD Raw Data'!$B:$Q,12,FALSE))/100</f>
        <v>2.8968672714167098E-2</v>
      </c>
      <c r="J21" s="94">
        <f>(VLOOKUP($A21,'YTD Raw Data'!$B:$Q,13,FALSE))/100</f>
        <v>8.4546843738703692E-2</v>
      </c>
      <c r="K21" s="94">
        <f>(VLOOKUP($A21,'YTD Raw Data'!$B:$Q,14,FALSE))/100</f>
        <v>8.3667442582086998E-2</v>
      </c>
      <c r="L21" s="94">
        <f>(VLOOKUP($A21,'YTD Raw Data'!$B:$Q,15,FALSE))/100</f>
        <v>-8.1084663303732194E-4</v>
      </c>
      <c r="M21" s="98">
        <f>(VLOOKUP($A21,'YTD Raw Data'!$B:$Q,16,FALSE))/100</f>
        <v>5.3158829144562603E-2</v>
      </c>
    </row>
    <row r="22" spans="1:13" x14ac:dyDescent="0.45">
      <c r="B22" s="95"/>
      <c r="C22" s="102"/>
      <c r="D22" s="103"/>
      <c r="E22" s="103"/>
      <c r="F22" s="103"/>
      <c r="G22" s="103"/>
      <c r="H22" s="102"/>
      <c r="I22" s="102"/>
      <c r="J22" s="102"/>
      <c r="K22" s="102"/>
      <c r="L22" s="102"/>
      <c r="M22" s="99"/>
    </row>
    <row r="23" spans="1:13" x14ac:dyDescent="0.45">
      <c r="A23" s="22" t="s">
        <v>15</v>
      </c>
      <c r="B23" s="93">
        <f>(VLOOKUP($A23,'YTD Raw Data'!$B:$Q,5,FALSE))/100</f>
        <v>0.61178359649018998</v>
      </c>
      <c r="C23" s="94">
        <f>(VLOOKUP($A23,'YTD Raw Data'!$B:$Q,6,FALSE))/100</f>
        <v>0.61380382375059295</v>
      </c>
      <c r="D23" s="51">
        <f>VLOOKUP($A23,'YTD Raw Data'!$B:$Q,7,FALSE)</f>
        <v>129.558519022095</v>
      </c>
      <c r="E23" s="51">
        <f>VLOOKUP($A23,'YTD Raw Data'!$B:$Q,8,FALSE)</f>
        <v>129.576451346021</v>
      </c>
      <c r="F23" s="51">
        <f>VLOOKUP($A23,'YTD Raw Data'!$B:$Q,9,FALSE)</f>
        <v>79.261776723280406</v>
      </c>
      <c r="G23" s="51">
        <f>VLOOKUP($A23,'YTD Raw Data'!$B:$Q,10,FALSE)</f>
        <v>79.534521304220505</v>
      </c>
      <c r="H23" s="94">
        <f>(VLOOKUP($A23,'YTD Raw Data'!$B:$Q,11,FALSE))/100</f>
        <v>-3.2913240065176401E-3</v>
      </c>
      <c r="I23" s="94">
        <f>(VLOOKUP($A23,'YTD Raw Data'!$B:$Q,12,FALSE))/100</f>
        <v>-1.38391843111701E-4</v>
      </c>
      <c r="J23" s="94">
        <f>(VLOOKUP($A23,'YTD Raw Data'!$B:$Q,13,FALSE))/100</f>
        <v>-3.4292603572337998E-3</v>
      </c>
      <c r="K23" s="94">
        <f>(VLOOKUP($A23,'YTD Raw Data'!$B:$Q,14,FALSE))/100</f>
        <v>2.4148392033937001E-3</v>
      </c>
      <c r="L23" s="94">
        <f>(VLOOKUP($A23,'YTD Raw Data'!$B:$Q,15,FALSE))/100</f>
        <v>5.8642094616608896E-3</v>
      </c>
      <c r="M23" s="98">
        <f>(VLOOKUP($A23,'YTD Raw Data'!$B:$Q,16,FALSE))/100</f>
        <v>2.5535844417628401E-3</v>
      </c>
    </row>
    <row r="24" spans="1:13" x14ac:dyDescent="0.45">
      <c r="A24" s="23" t="s">
        <v>30</v>
      </c>
      <c r="B24" s="93">
        <f>(VLOOKUP($A24,'YTD Raw Data'!$B:$Q,5,FALSE))/100</f>
        <v>0.68151734922117102</v>
      </c>
      <c r="C24" s="94">
        <f>(VLOOKUP($A24,'YTD Raw Data'!$B:$Q,6,FALSE))/100</f>
        <v>0.70785699820115999</v>
      </c>
      <c r="D24" s="51">
        <f>VLOOKUP($A24,'YTD Raw Data'!$B:$Q,7,FALSE)</f>
        <v>103.005384409719</v>
      </c>
      <c r="E24" s="51">
        <f>VLOOKUP($A24,'YTD Raw Data'!$B:$Q,8,FALSE)</f>
        <v>101.26473105875399</v>
      </c>
      <c r="F24" s="51">
        <f>VLOOKUP($A24,'YTD Raw Data'!$B:$Q,9,FALSE)</f>
        <v>70.199956538419798</v>
      </c>
      <c r="G24" s="51">
        <f>VLOOKUP($A24,'YTD Raw Data'!$B:$Q,10,FALSE)</f>
        <v>71.680948550897597</v>
      </c>
      <c r="H24" s="94">
        <f>(VLOOKUP($A24,'YTD Raw Data'!$B:$Q,11,FALSE))/100</f>
        <v>-3.7210409795939203E-2</v>
      </c>
      <c r="I24" s="94">
        <f>(VLOOKUP($A24,'YTD Raw Data'!$B:$Q,12,FALSE))/100</f>
        <v>1.71891371533421E-2</v>
      </c>
      <c r="J24" s="94">
        <f>(VLOOKUP($A24,'YTD Raw Data'!$B:$Q,13,FALSE))/100</f>
        <v>-2.0660887480111599E-2</v>
      </c>
      <c r="K24" s="94">
        <f>(VLOOKUP($A24,'YTD Raw Data'!$B:$Q,14,FALSE))/100</f>
        <v>-5.00975508994588E-3</v>
      </c>
      <c r="L24" s="94">
        <f>(VLOOKUP($A24,'YTD Raw Data'!$B:$Q,15,FALSE))/100</f>
        <v>1.5981320658065502E-2</v>
      </c>
      <c r="M24" s="98">
        <f>(VLOOKUP($A24,'YTD Raw Data'!$B:$Q,16,FALSE))/100</f>
        <v>-2.1823760628640599E-2</v>
      </c>
    </row>
    <row r="25" spans="1:13" x14ac:dyDescent="0.45">
      <c r="A25" s="23" t="s">
        <v>29</v>
      </c>
      <c r="B25" s="93">
        <f>(VLOOKUP($A25,'YTD Raw Data'!$B:$Q,5,FALSE))/100</f>
        <v>0.63730831131288201</v>
      </c>
      <c r="C25" s="94">
        <f>(VLOOKUP($A25,'YTD Raw Data'!$B:$Q,6,FALSE))/100</f>
        <v>0.64170640932718892</v>
      </c>
      <c r="D25" s="51">
        <f>VLOOKUP($A25,'YTD Raw Data'!$B:$Q,7,FALSE)</f>
        <v>97.273114240394705</v>
      </c>
      <c r="E25" s="51">
        <f>VLOOKUP($A25,'YTD Raw Data'!$B:$Q,8,FALSE)</f>
        <v>95.907585234394105</v>
      </c>
      <c r="F25" s="51">
        <f>VLOOKUP($A25,'YTD Raw Data'!$B:$Q,9,FALSE)</f>
        <v>61.992964172691103</v>
      </c>
      <c r="G25" s="51">
        <f>VLOOKUP($A25,'YTD Raw Data'!$B:$Q,10,FALSE)</f>
        <v>61.544512148004301</v>
      </c>
      <c r="H25" s="94">
        <f>(VLOOKUP($A25,'YTD Raw Data'!$B:$Q,11,FALSE))/100</f>
        <v>-6.8537542252658104E-3</v>
      </c>
      <c r="I25" s="94">
        <f>(VLOOKUP($A25,'YTD Raw Data'!$B:$Q,12,FALSE))/100</f>
        <v>1.4237966712052802E-2</v>
      </c>
      <c r="J25" s="94">
        <f>(VLOOKUP($A25,'YTD Raw Data'!$B:$Q,13,FALSE))/100</f>
        <v>7.2866289622751206E-3</v>
      </c>
      <c r="K25" s="94">
        <f>(VLOOKUP($A25,'YTD Raw Data'!$B:$Q,14,FALSE))/100</f>
        <v>2.2018788450386101E-2</v>
      </c>
      <c r="L25" s="94">
        <f>(VLOOKUP($A25,'YTD Raw Data'!$B:$Q,15,FALSE))/100</f>
        <v>1.46255882531552E-2</v>
      </c>
      <c r="M25" s="98">
        <f>(VLOOKUP($A25,'YTD Raw Data'!$B:$Q,16,FALSE))/100</f>
        <v>7.6715938406024201E-3</v>
      </c>
    </row>
    <row r="26" spans="1:13" x14ac:dyDescent="0.45">
      <c r="A26" s="23" t="s">
        <v>28</v>
      </c>
      <c r="B26" s="93">
        <f>(VLOOKUP($A26,'YTD Raw Data'!$B:$Q,5,FALSE))/100</f>
        <v>0.65594284961748395</v>
      </c>
      <c r="C26" s="94">
        <f>(VLOOKUP($A26,'YTD Raw Data'!$B:$Q,6,FALSE))/100</f>
        <v>0.6670615172756359</v>
      </c>
      <c r="D26" s="51">
        <f>VLOOKUP($A26,'YTD Raw Data'!$B:$Q,7,FALSE)</f>
        <v>122.225940757383</v>
      </c>
      <c r="E26" s="51">
        <f>VLOOKUP($A26,'YTD Raw Data'!$B:$Q,8,FALSE)</f>
        <v>117.88808467103399</v>
      </c>
      <c r="F26" s="51">
        <f>VLOOKUP($A26,'YTD Raw Data'!$B:$Q,9,FALSE)</f>
        <v>80.173231877575603</v>
      </c>
      <c r="G26" s="51">
        <f>VLOOKUP($A26,'YTD Raw Data'!$B:$Q,10,FALSE)</f>
        <v>78.638604629378705</v>
      </c>
      <c r="H26" s="94">
        <f>(VLOOKUP($A26,'YTD Raw Data'!$B:$Q,11,FALSE))/100</f>
        <v>-1.6668129355688802E-2</v>
      </c>
      <c r="I26" s="94">
        <f>(VLOOKUP($A26,'YTD Raw Data'!$B:$Q,12,FALSE))/100</f>
        <v>3.6796391242200396E-2</v>
      </c>
      <c r="J26" s="94">
        <f>(VLOOKUP($A26,'YTD Raw Data'!$B:$Q,13,FALSE))/100</f>
        <v>1.9514934877464099E-2</v>
      </c>
      <c r="K26" s="94">
        <f>(VLOOKUP($A26,'YTD Raw Data'!$B:$Q,14,FALSE))/100</f>
        <v>1.7261536772767601E-2</v>
      </c>
      <c r="L26" s="94">
        <f>(VLOOKUP($A26,'YTD Raw Data'!$B:$Q,15,FALSE))/100</f>
        <v>-2.2102649285538601E-3</v>
      </c>
      <c r="M26" s="98">
        <f>(VLOOKUP($A26,'YTD Raw Data'!$B:$Q,16,FALSE))/100</f>
        <v>-1.8841553302503099E-2</v>
      </c>
    </row>
    <row r="27" spans="1:13" x14ac:dyDescent="0.45">
      <c r="A27" s="23" t="s">
        <v>27</v>
      </c>
      <c r="B27" s="93">
        <f>(VLOOKUP($A27,'YTD Raw Data'!$B:$Q,5,FALSE))/100</f>
        <v>0.60844123978431908</v>
      </c>
      <c r="C27" s="94">
        <f>(VLOOKUP($A27,'YTD Raw Data'!$B:$Q,6,FALSE))/100</f>
        <v>0.59459137745689705</v>
      </c>
      <c r="D27" s="51">
        <f>VLOOKUP($A27,'YTD Raw Data'!$B:$Q,7,FALSE)</f>
        <v>160.52173531851</v>
      </c>
      <c r="E27" s="51">
        <f>VLOOKUP($A27,'YTD Raw Data'!$B:$Q,8,FALSE)</f>
        <v>163.227842569595</v>
      </c>
      <c r="F27" s="51">
        <f>VLOOKUP($A27,'YTD Raw Data'!$B:$Q,9,FALSE)</f>
        <v>97.668043649524904</v>
      </c>
      <c r="G27" s="51">
        <f>VLOOKUP($A27,'YTD Raw Data'!$B:$Q,10,FALSE)</f>
        <v>97.053867752773101</v>
      </c>
      <c r="H27" s="94">
        <f>(VLOOKUP($A27,'YTD Raw Data'!$B:$Q,11,FALSE))/100</f>
        <v>2.3293076308402896E-2</v>
      </c>
      <c r="I27" s="94">
        <f>(VLOOKUP($A27,'YTD Raw Data'!$B:$Q,12,FALSE))/100</f>
        <v>-1.6578711134594901E-2</v>
      </c>
      <c r="J27" s="94">
        <f>(VLOOKUP($A27,'YTD Raw Data'!$B:$Q,13,FALSE))/100</f>
        <v>6.3281959902548998E-3</v>
      </c>
      <c r="K27" s="94">
        <f>(VLOOKUP($A27,'YTD Raw Data'!$B:$Q,14,FALSE))/100</f>
        <v>1.3813813407220701E-2</v>
      </c>
      <c r="L27" s="94">
        <f>(VLOOKUP($A27,'YTD Raw Data'!$B:$Q,15,FALSE))/100</f>
        <v>7.4385448472898894E-3</v>
      </c>
      <c r="M27" s="98">
        <f>(VLOOKUP($A27,'YTD Raw Data'!$B:$Q,16,FALSE))/100</f>
        <v>3.0904887748444198E-2</v>
      </c>
    </row>
    <row r="28" spans="1:13" x14ac:dyDescent="0.45">
      <c r="A28" s="23" t="s">
        <v>26</v>
      </c>
      <c r="B28" s="93">
        <f>(VLOOKUP($A28,'YTD Raw Data'!$B:$Q,5,FALSE))/100</f>
        <v>0.50775316404681303</v>
      </c>
      <c r="C28" s="94">
        <f>(VLOOKUP($A28,'YTD Raw Data'!$B:$Q,6,FALSE))/100</f>
        <v>0.51044130939933197</v>
      </c>
      <c r="D28" s="51">
        <f>VLOOKUP($A28,'YTD Raw Data'!$B:$Q,7,FALSE)</f>
        <v>139.520162729519</v>
      </c>
      <c r="E28" s="51">
        <f>VLOOKUP($A28,'YTD Raw Data'!$B:$Q,8,FALSE)</f>
        <v>144.17408897078599</v>
      </c>
      <c r="F28" s="51">
        <f>VLOOKUP($A28,'YTD Raw Data'!$B:$Q,9,FALSE)</f>
        <v>70.841804074239704</v>
      </c>
      <c r="G28" s="51">
        <f>VLOOKUP($A28,'YTD Raw Data'!$B:$Q,10,FALSE)</f>
        <v>73.592410755703895</v>
      </c>
      <c r="H28" s="94">
        <f>(VLOOKUP($A28,'YTD Raw Data'!$B:$Q,11,FALSE))/100</f>
        <v>-5.26631623071914E-3</v>
      </c>
      <c r="I28" s="94">
        <f>(VLOOKUP($A28,'YTD Raw Data'!$B:$Q,12,FALSE))/100</f>
        <v>-3.2279907398684304E-2</v>
      </c>
      <c r="J28" s="94">
        <f>(VLOOKUP($A28,'YTD Raw Data'!$B:$Q,13,FALSE))/100</f>
        <v>-3.7376227429143601E-2</v>
      </c>
      <c r="K28" s="94">
        <f>(VLOOKUP($A28,'YTD Raw Data'!$B:$Q,14,FALSE))/100</f>
        <v>-4.3356446964669004E-2</v>
      </c>
      <c r="L28" s="94">
        <f>(VLOOKUP($A28,'YTD Raw Data'!$B:$Q,15,FALSE))/100</f>
        <v>-6.2124162169340099E-3</v>
      </c>
      <c r="M28" s="98">
        <f>(VLOOKUP($A28,'YTD Raw Data'!$B:$Q,16,FALSE))/100</f>
        <v>-1.14460158992979E-2</v>
      </c>
    </row>
    <row r="29" spans="1:13" x14ac:dyDescent="0.45">
      <c r="B29" s="95"/>
      <c r="C29" s="102"/>
      <c r="D29" s="103"/>
      <c r="E29" s="103"/>
      <c r="F29" s="103"/>
      <c r="G29" s="103"/>
      <c r="H29" s="102"/>
      <c r="I29" s="102"/>
      <c r="J29" s="102"/>
      <c r="K29" s="102"/>
      <c r="L29" s="102"/>
      <c r="M29" s="99"/>
    </row>
    <row r="30" spans="1:13" x14ac:dyDescent="0.45">
      <c r="A30" s="22" t="s">
        <v>17</v>
      </c>
      <c r="B30" s="93">
        <f>(VLOOKUP($A30,'YTD Raw Data'!$B:$Q,5,FALSE))/100</f>
        <v>0.56631419526298399</v>
      </c>
      <c r="C30" s="94">
        <f>(VLOOKUP($A30,'YTD Raw Data'!$B:$Q,6,FALSE))/100</f>
        <v>0.56674677714327903</v>
      </c>
      <c r="D30" s="51">
        <f>VLOOKUP($A30,'YTD Raw Data'!$B:$Q,7,FALSE)</f>
        <v>122.356196688099</v>
      </c>
      <c r="E30" s="51">
        <f>VLOOKUP($A30,'YTD Raw Data'!$B:$Q,8,FALSE)</f>
        <v>119.690229379172</v>
      </c>
      <c r="F30" s="51">
        <f>VLOOKUP($A30,'YTD Raw Data'!$B:$Q,9,FALSE)</f>
        <v>69.292051062860594</v>
      </c>
      <c r="G30" s="51">
        <f>VLOOKUP($A30,'YTD Raw Data'!$B:$Q,10,FALSE)</f>
        <v>67.834051756185801</v>
      </c>
      <c r="H30" s="94">
        <f>(VLOOKUP($A30,'YTD Raw Data'!$B:$Q,11,FALSE))/100</f>
        <v>-7.6327188391858301E-4</v>
      </c>
      <c r="I30" s="94">
        <f>(VLOOKUP($A30,'YTD Raw Data'!$B:$Q,12,FALSE))/100</f>
        <v>2.2273892553765599E-2</v>
      </c>
      <c r="J30" s="94">
        <f>(VLOOKUP($A30,'YTD Raw Data'!$B:$Q,13,FALSE))/100</f>
        <v>2.1493619633915301E-2</v>
      </c>
      <c r="K30" s="94">
        <f>(VLOOKUP($A30,'YTD Raw Data'!$B:$Q,14,FALSE))/100</f>
        <v>2.34191868731129E-2</v>
      </c>
      <c r="L30" s="94">
        <f>(VLOOKUP($A30,'YTD Raw Data'!$B:$Q,15,FALSE))/100</f>
        <v>1.8850506769564701E-3</v>
      </c>
      <c r="M30" s="98">
        <f>(VLOOKUP($A30,'YTD Raw Data'!$B:$Q,16,FALSE))/100</f>
        <v>1.1203399868563999E-3</v>
      </c>
    </row>
    <row r="31" spans="1:13" x14ac:dyDescent="0.45">
      <c r="A31" s="23" t="s">
        <v>46</v>
      </c>
      <c r="B31" s="93">
        <f>(VLOOKUP($A31,'YTD Raw Data'!$B:$Q,5,FALSE))/100</f>
        <v>0.54978611089650298</v>
      </c>
      <c r="C31" s="94">
        <f>(VLOOKUP($A31,'YTD Raw Data'!$B:$Q,6,FALSE))/100</f>
        <v>0.54646674975144505</v>
      </c>
      <c r="D31" s="51">
        <f>VLOOKUP($A31,'YTD Raw Data'!$B:$Q,7,FALSE)</f>
        <v>120.06055049928401</v>
      </c>
      <c r="E31" s="51">
        <f>VLOOKUP($A31,'YTD Raw Data'!$B:$Q,8,FALSE)</f>
        <v>115.94717315104199</v>
      </c>
      <c r="F31" s="51">
        <f>VLOOKUP($A31,'YTD Raw Data'!$B:$Q,9,FALSE)</f>
        <v>66.007623131094604</v>
      </c>
      <c r="G31" s="51">
        <f>VLOOKUP($A31,'YTD Raw Data'!$B:$Q,10,FALSE)</f>
        <v>63.361274854718303</v>
      </c>
      <c r="H31" s="94">
        <f>(VLOOKUP($A31,'YTD Raw Data'!$B:$Q,11,FALSE))/100</f>
        <v>6.0742234483021993E-3</v>
      </c>
      <c r="I31" s="94">
        <f>(VLOOKUP($A31,'YTD Raw Data'!$B:$Q,12,FALSE))/100</f>
        <v>3.54763056006809E-2</v>
      </c>
      <c r="J31" s="94">
        <f>(VLOOKUP($A31,'YTD Raw Data'!$B:$Q,13,FALSE))/100</f>
        <v>4.1766020056321899E-2</v>
      </c>
      <c r="K31" s="94">
        <f>(VLOOKUP($A31,'YTD Raw Data'!$B:$Q,14,FALSE))/100</f>
        <v>4.2280097808926997E-2</v>
      </c>
      <c r="L31" s="94">
        <f>(VLOOKUP($A31,'YTD Raw Data'!$B:$Q,15,FALSE))/100</f>
        <v>4.9346757593155303E-4</v>
      </c>
      <c r="M31" s="98">
        <f>(VLOOKUP($A31,'YTD Raw Data'!$B:$Q,16,FALSE))/100</f>
        <v>6.5706884565544495E-3</v>
      </c>
    </row>
    <row r="32" spans="1:13" x14ac:dyDescent="0.45">
      <c r="A32" s="23" t="s">
        <v>39</v>
      </c>
      <c r="B32" s="93">
        <f>(VLOOKUP($A32,'YTD Raw Data'!$B:$Q,5,FALSE))/100</f>
        <v>0.56021280439925902</v>
      </c>
      <c r="C32" s="94">
        <f>(VLOOKUP($A32,'YTD Raw Data'!$B:$Q,6,FALSE))/100</f>
        <v>0.56700950172722997</v>
      </c>
      <c r="D32" s="51">
        <f>VLOOKUP($A32,'YTD Raw Data'!$B:$Q,7,FALSE)</f>
        <v>121.34738104809399</v>
      </c>
      <c r="E32" s="51">
        <f>VLOOKUP($A32,'YTD Raw Data'!$B:$Q,8,FALSE)</f>
        <v>119.589941516428</v>
      </c>
      <c r="F32" s="51">
        <f>VLOOKUP($A32,'YTD Raw Data'!$B:$Q,9,FALSE)</f>
        <v>67.980356643458407</v>
      </c>
      <c r="G32" s="51">
        <f>VLOOKUP($A32,'YTD Raw Data'!$B:$Q,10,FALSE)</f>
        <v>67.808633150818693</v>
      </c>
      <c r="H32" s="94">
        <f>(VLOOKUP($A32,'YTD Raw Data'!$B:$Q,11,FALSE))/100</f>
        <v>-1.1986919632329601E-2</v>
      </c>
      <c r="I32" s="94">
        <f>(VLOOKUP($A32,'YTD Raw Data'!$B:$Q,12,FALSE))/100</f>
        <v>1.4695546376068401E-2</v>
      </c>
      <c r="J32" s="94">
        <f>(VLOOKUP($A32,'YTD Raw Data'!$B:$Q,13,FALSE))/100</f>
        <v>2.53247241037569E-3</v>
      </c>
      <c r="K32" s="94">
        <f>(VLOOKUP($A32,'YTD Raw Data'!$B:$Q,14,FALSE))/100</f>
        <v>1.90099863896711E-2</v>
      </c>
      <c r="L32" s="94">
        <f>(VLOOKUP($A32,'YTD Raw Data'!$B:$Q,15,FALSE))/100</f>
        <v>1.6435890539963E-2</v>
      </c>
      <c r="M32" s="98">
        <f>(VLOOKUP($A32,'YTD Raw Data'!$B:$Q,16,FALSE))/100</f>
        <v>4.2519552086451298E-3</v>
      </c>
    </row>
    <row r="33" spans="1:13" x14ac:dyDescent="0.45">
      <c r="A33" s="23" t="s">
        <v>38</v>
      </c>
      <c r="B33" s="93">
        <f>(VLOOKUP($A33,'YTD Raw Data'!$B:$Q,5,FALSE))/100</f>
        <v>0.54602417024028005</v>
      </c>
      <c r="C33" s="94">
        <f>(VLOOKUP($A33,'YTD Raw Data'!$B:$Q,6,FALSE))/100</f>
        <v>0.53289028206609601</v>
      </c>
      <c r="D33" s="51">
        <f>VLOOKUP($A33,'YTD Raw Data'!$B:$Q,7,FALSE)</f>
        <v>117.198776272473</v>
      </c>
      <c r="E33" s="51">
        <f>VLOOKUP($A33,'YTD Raw Data'!$B:$Q,8,FALSE)</f>
        <v>114.480297787371</v>
      </c>
      <c r="F33" s="51">
        <f>VLOOKUP($A33,'YTD Raw Data'!$B:$Q,9,FALSE)</f>
        <v>63.993364567353503</v>
      </c>
      <c r="G33" s="51">
        <f>VLOOKUP($A33,'YTD Raw Data'!$B:$Q,10,FALSE)</f>
        <v>61.005438178923299</v>
      </c>
      <c r="H33" s="94">
        <f>(VLOOKUP($A33,'YTD Raw Data'!$B:$Q,11,FALSE))/100</f>
        <v>2.4646514707044598E-2</v>
      </c>
      <c r="I33" s="94">
        <f>(VLOOKUP($A33,'YTD Raw Data'!$B:$Q,12,FALSE))/100</f>
        <v>2.3746256234856399E-2</v>
      </c>
      <c r="J33" s="94">
        <f>(VLOOKUP($A33,'YTD Raw Data'!$B:$Q,13,FALSE))/100</f>
        <v>4.8978033395430699E-2</v>
      </c>
      <c r="K33" s="94">
        <f>(VLOOKUP($A33,'YTD Raw Data'!$B:$Q,14,FALSE))/100</f>
        <v>4.5087068886291E-2</v>
      </c>
      <c r="L33" s="94">
        <f>(VLOOKUP($A33,'YTD Raw Data'!$B:$Q,15,FALSE))/100</f>
        <v>-3.70929074324377E-3</v>
      </c>
      <c r="M33" s="98">
        <f>(VLOOKUP($A33,'YTD Raw Data'!$B:$Q,16,FALSE))/100</f>
        <v>2.0845802874944801E-2</v>
      </c>
    </row>
    <row r="34" spans="1:13" x14ac:dyDescent="0.45">
      <c r="A34" s="23" t="s">
        <v>37</v>
      </c>
      <c r="B34" s="93">
        <f>(VLOOKUP($A34,'YTD Raw Data'!$B:$Q,5,FALSE))/100</f>
        <v>0.55119749215066005</v>
      </c>
      <c r="C34" s="94">
        <f>(VLOOKUP($A34,'YTD Raw Data'!$B:$Q,6,FALSE))/100</f>
        <v>0.56123289040259505</v>
      </c>
      <c r="D34" s="51">
        <f>VLOOKUP($A34,'YTD Raw Data'!$B:$Q,7,FALSE)</f>
        <v>106.836198557901</v>
      </c>
      <c r="E34" s="51">
        <f>VLOOKUP($A34,'YTD Raw Data'!$B:$Q,8,FALSE)</f>
        <v>108.379061084307</v>
      </c>
      <c r="F34" s="51">
        <f>VLOOKUP($A34,'YTD Raw Data'!$B:$Q,9,FALSE)</f>
        <v>58.887844716025199</v>
      </c>
      <c r="G34" s="51">
        <f>VLOOKUP($A34,'YTD Raw Data'!$B:$Q,10,FALSE)</f>
        <v>60.825893711465298</v>
      </c>
      <c r="H34" s="94">
        <f>(VLOOKUP($A34,'YTD Raw Data'!$B:$Q,11,FALSE))/100</f>
        <v>-1.78809874181407E-2</v>
      </c>
      <c r="I34" s="94">
        <f>(VLOOKUP($A34,'YTD Raw Data'!$B:$Q,12,FALSE))/100</f>
        <v>-1.4235798972329501E-2</v>
      </c>
      <c r="J34" s="94">
        <f>(VLOOKUP($A34,'YTD Raw Data'!$B:$Q,13,FALSE))/100</f>
        <v>-3.1862236248158801E-2</v>
      </c>
      <c r="K34" s="94">
        <f>(VLOOKUP($A34,'YTD Raw Data'!$B:$Q,14,FALSE))/100</f>
        <v>-2.7307103030886602E-2</v>
      </c>
      <c r="L34" s="94">
        <f>(VLOOKUP($A34,'YTD Raw Data'!$B:$Q,15,FALSE))/100</f>
        <v>4.7050465210856304E-3</v>
      </c>
      <c r="M34" s="98">
        <f>(VLOOKUP($A34,'YTD Raw Data'!$B:$Q,16,FALSE))/100</f>
        <v>-1.3260071774700399E-2</v>
      </c>
    </row>
    <row r="35" spans="1:13" x14ac:dyDescent="0.45">
      <c r="A35" s="23" t="s">
        <v>34</v>
      </c>
      <c r="B35" s="93">
        <f>(VLOOKUP($A35,'YTD Raw Data'!$B:$Q,5,FALSE))/100</f>
        <v>0.60922550494160799</v>
      </c>
      <c r="C35" s="94">
        <f>(VLOOKUP($A35,'YTD Raw Data'!$B:$Q,6,FALSE))/100</f>
        <v>0.61908224597261208</v>
      </c>
      <c r="D35" s="51">
        <f>VLOOKUP($A35,'YTD Raw Data'!$B:$Q,7,FALSE)</f>
        <v>109.91789452396</v>
      </c>
      <c r="E35" s="51">
        <f>VLOOKUP($A35,'YTD Raw Data'!$B:$Q,8,FALSE)</f>
        <v>107.86091601506401</v>
      </c>
      <c r="F35" s="51">
        <f>VLOOKUP($A35,'YTD Raw Data'!$B:$Q,9,FALSE)</f>
        <v>66.964784793478103</v>
      </c>
      <c r="G35" s="51">
        <f>VLOOKUP($A35,'YTD Raw Data'!$B:$Q,10,FALSE)</f>
        <v>66.774778139269401</v>
      </c>
      <c r="H35" s="94">
        <f>(VLOOKUP($A35,'YTD Raw Data'!$B:$Q,11,FALSE))/100</f>
        <v>-1.5921537235361001E-2</v>
      </c>
      <c r="I35" s="94">
        <f>(VLOOKUP($A35,'YTD Raw Data'!$B:$Q,12,FALSE))/100</f>
        <v>1.90706567762545E-2</v>
      </c>
      <c r="J35" s="94">
        <f>(VLOOKUP($A35,'YTD Raw Data'!$B:$Q,13,FALSE))/100</f>
        <v>2.8454853689275699E-3</v>
      </c>
      <c r="K35" s="94">
        <f>(VLOOKUP($A35,'YTD Raw Data'!$B:$Q,14,FALSE))/100</f>
        <v>4.8323853388857101E-3</v>
      </c>
      <c r="L35" s="94">
        <f>(VLOOKUP($A35,'YTD Raw Data'!$B:$Q,15,FALSE))/100</f>
        <v>1.9812623170230399E-3</v>
      </c>
      <c r="M35" s="98">
        <f>(VLOOKUP($A35,'YTD Raw Data'!$B:$Q,16,FALSE))/100</f>
        <v>-1.39718196600914E-2</v>
      </c>
    </row>
    <row r="36" spans="1:13" x14ac:dyDescent="0.45">
      <c r="A36" s="23" t="s">
        <v>35</v>
      </c>
      <c r="B36" s="93">
        <f>(VLOOKUP($A36,'YTD Raw Data'!$B:$Q,5,FALSE))/100</f>
        <v>0.63681553066180496</v>
      </c>
      <c r="C36" s="94">
        <f>(VLOOKUP($A36,'YTD Raw Data'!$B:$Q,6,FALSE))/100</f>
        <v>0.64197769992589004</v>
      </c>
      <c r="D36" s="51">
        <f>VLOOKUP($A36,'YTD Raw Data'!$B:$Q,7,FALSE)</f>
        <v>170.69275653166599</v>
      </c>
      <c r="E36" s="51">
        <f>VLOOKUP($A36,'YTD Raw Data'!$B:$Q,8,FALSE)</f>
        <v>167.52701157312299</v>
      </c>
      <c r="F36" s="51">
        <f>VLOOKUP($A36,'YTD Raw Data'!$B:$Q,9,FALSE)</f>
        <v>108.699798330839</v>
      </c>
      <c r="G36" s="51">
        <f>VLOOKUP($A36,'YTD Raw Data'!$B:$Q,10,FALSE)</f>
        <v>107.548605565171</v>
      </c>
      <c r="H36" s="94">
        <f>(VLOOKUP($A36,'YTD Raw Data'!$B:$Q,11,FALSE))/100</f>
        <v>-8.041041401721391E-3</v>
      </c>
      <c r="I36" s="94">
        <f>(VLOOKUP($A36,'YTD Raw Data'!$B:$Q,12,FALSE))/100</f>
        <v>1.88969225250081E-2</v>
      </c>
      <c r="J36" s="94">
        <f>(VLOOKUP($A36,'YTD Raw Data'!$B:$Q,13,FALSE))/100</f>
        <v>1.0703930186898001E-2</v>
      </c>
      <c r="K36" s="94">
        <f>(VLOOKUP($A36,'YTD Raw Data'!$B:$Q,14,FALSE))/100</f>
        <v>1.1317421642715798E-2</v>
      </c>
      <c r="L36" s="94">
        <f>(VLOOKUP($A36,'YTD Raw Data'!$B:$Q,15,FALSE))/100</f>
        <v>6.0699423193528101E-4</v>
      </c>
      <c r="M36" s="98">
        <f>(VLOOKUP($A36,'YTD Raw Data'!$B:$Q,16,FALSE))/100</f>
        <v>-7.4389280355357098E-3</v>
      </c>
    </row>
    <row r="37" spans="1:13" x14ac:dyDescent="0.45">
      <c r="A37" s="23"/>
      <c r="B37" s="95"/>
      <c r="C37" s="102"/>
      <c r="D37" s="103"/>
      <c r="E37" s="103"/>
      <c r="F37" s="103"/>
      <c r="G37" s="103"/>
      <c r="H37" s="102"/>
      <c r="I37" s="102"/>
      <c r="J37" s="102"/>
      <c r="K37" s="102"/>
      <c r="L37" s="102"/>
      <c r="M37" s="99"/>
    </row>
    <row r="38" spans="1:13" x14ac:dyDescent="0.45">
      <c r="A38" s="22" t="s">
        <v>47</v>
      </c>
      <c r="B38" s="93">
        <f>(VLOOKUP($A38,'YTD Raw Data'!$B:$Q,5,FALSE))/100</f>
        <v>0.59887673339743008</v>
      </c>
      <c r="C38" s="94">
        <f>(VLOOKUP($A38,'YTD Raw Data'!$B:$Q,6,FALSE))/100</f>
        <v>0.57202838417844193</v>
      </c>
      <c r="D38" s="51">
        <f>VLOOKUP($A38,'YTD Raw Data'!$B:$Q,7,FALSE)</f>
        <v>110.028896784059</v>
      </c>
      <c r="E38" s="51">
        <f>VLOOKUP($A38,'YTD Raw Data'!$B:$Q,8,FALSE)</f>
        <v>107.223249760158</v>
      </c>
      <c r="F38" s="51">
        <f>VLOOKUP($A38,'YTD Raw Data'!$B:$Q,9,FALSE)</f>
        <v>65.893746285360294</v>
      </c>
      <c r="G38" s="51">
        <f>VLOOKUP($A38,'YTD Raw Data'!$B:$Q,10,FALSE)</f>
        <v>61.334742306664999</v>
      </c>
      <c r="H38" s="94">
        <f>(VLOOKUP($A38,'YTD Raw Data'!$B:$Q,11,FALSE))/100</f>
        <v>4.6935344401743399E-2</v>
      </c>
      <c r="I38" s="94">
        <f>(VLOOKUP($A38,'YTD Raw Data'!$B:$Q,12,FALSE))/100</f>
        <v>2.61664054221106E-2</v>
      </c>
      <c r="J38" s="94">
        <f>(VLOOKUP($A38,'YTD Raw Data'!$B:$Q,13,FALSE))/100</f>
        <v>7.4329879074096397E-2</v>
      </c>
      <c r="K38" s="94">
        <f>(VLOOKUP($A38,'YTD Raw Data'!$B:$Q,14,FALSE))/100</f>
        <v>7.8558078690232291E-2</v>
      </c>
      <c r="L38" s="94">
        <f>(VLOOKUP($A38,'YTD Raw Data'!$B:$Q,15,FALSE))/100</f>
        <v>3.9356623123802002E-3</v>
      </c>
      <c r="M38" s="98">
        <f>(VLOOKUP($A38,'YTD Raw Data'!$B:$Q,16,FALSE))/100</f>
        <v>5.1055728380204099E-2</v>
      </c>
    </row>
    <row r="39" spans="1:13" x14ac:dyDescent="0.45">
      <c r="A39" s="22"/>
      <c r="B39" s="95"/>
      <c r="C39" s="102"/>
      <c r="D39" s="103"/>
      <c r="E39" s="103"/>
      <c r="F39" s="103"/>
      <c r="G39" s="103"/>
      <c r="H39" s="102"/>
      <c r="I39" s="102"/>
      <c r="J39" s="102"/>
      <c r="K39" s="102"/>
      <c r="L39" s="102"/>
      <c r="M39" s="99"/>
    </row>
    <row r="40" spans="1:13" x14ac:dyDescent="0.45">
      <c r="A40" s="22" t="s">
        <v>48</v>
      </c>
      <c r="B40" s="93">
        <f>(VLOOKUP($A40,'YTD Raw Data'!$B:$Q,5,FALSE))/100</f>
        <v>0.61830288896585794</v>
      </c>
      <c r="C40" s="94">
        <f>(VLOOKUP($A40,'YTD Raw Data'!$B:$Q,6,FALSE))/100</f>
        <v>0.62994087203940308</v>
      </c>
      <c r="D40" s="51">
        <f>VLOOKUP($A40,'YTD Raw Data'!$B:$Q,7,FALSE)</f>
        <v>113.711422692966</v>
      </c>
      <c r="E40" s="51">
        <f>VLOOKUP($A40,'YTD Raw Data'!$B:$Q,8,FALSE)</f>
        <v>110.661337321456</v>
      </c>
      <c r="F40" s="51">
        <f>VLOOKUP($A40,'YTD Raw Data'!$B:$Q,9,FALSE)</f>
        <v>70.308101159479094</v>
      </c>
      <c r="G40" s="51">
        <f>VLOOKUP($A40,'YTD Raw Data'!$B:$Q,10,FALSE)</f>
        <v>69.710099333324905</v>
      </c>
      <c r="H40" s="94">
        <f>(VLOOKUP($A40,'YTD Raw Data'!$B:$Q,11,FALSE))/100</f>
        <v>-1.8474722930530599E-2</v>
      </c>
      <c r="I40" s="94">
        <f>(VLOOKUP($A40,'YTD Raw Data'!$B:$Q,12,FALSE))/100</f>
        <v>2.7562339705419801E-2</v>
      </c>
      <c r="J40" s="94">
        <f>(VLOOKUP($A40,'YTD Raw Data'!$B:$Q,13,FALSE))/100</f>
        <v>8.5784101855143693E-3</v>
      </c>
      <c r="K40" s="94">
        <f>(VLOOKUP($A40,'YTD Raw Data'!$B:$Q,14,FALSE))/100</f>
        <v>1.8944197929960601E-2</v>
      </c>
      <c r="L40" s="94">
        <f>(VLOOKUP($A40,'YTD Raw Data'!$B:$Q,15,FALSE))/100</f>
        <v>1.0277622086456899E-2</v>
      </c>
      <c r="M40" s="98">
        <f>(VLOOKUP($A40,'YTD Raw Data'!$B:$Q,16,FALSE))/100</f>
        <v>-8.3869770645056702E-3</v>
      </c>
    </row>
    <row r="41" spans="1:13" x14ac:dyDescent="0.45">
      <c r="A41" s="23" t="s">
        <v>33</v>
      </c>
      <c r="B41" s="93">
        <f>(VLOOKUP($A41,'YTD Raw Data'!$B:$Q,5,FALSE))/100</f>
        <v>0.62938386986385697</v>
      </c>
      <c r="C41" s="94">
        <f>(VLOOKUP($A41,'YTD Raw Data'!$B:$Q,6,FALSE))/100</f>
        <v>0.64795234909521993</v>
      </c>
      <c r="D41" s="51">
        <f>VLOOKUP($A41,'YTD Raw Data'!$B:$Q,7,FALSE)</f>
        <v>94.943148004373001</v>
      </c>
      <c r="E41" s="51">
        <f>VLOOKUP($A41,'YTD Raw Data'!$B:$Q,8,FALSE)</f>
        <v>90.119422930875402</v>
      </c>
      <c r="F41" s="51">
        <f>VLOOKUP($A41,'YTD Raw Data'!$B:$Q,9,FALSE)</f>
        <v>59.755685908049202</v>
      </c>
      <c r="G41" s="51">
        <f>VLOOKUP($A41,'YTD Raw Data'!$B:$Q,10,FALSE)</f>
        <v>58.393091787166398</v>
      </c>
      <c r="H41" s="94">
        <f>(VLOOKUP($A41,'YTD Raw Data'!$B:$Q,11,FALSE))/100</f>
        <v>-2.8657167857006099E-2</v>
      </c>
      <c r="I41" s="94">
        <f>(VLOOKUP($A41,'YTD Raw Data'!$B:$Q,12,FALSE))/100</f>
        <v>5.3525920568726695E-2</v>
      </c>
      <c r="J41" s="94">
        <f>(VLOOKUP($A41,'YTD Raw Data'!$B:$Q,13,FALSE))/100</f>
        <v>2.3334851421281798E-2</v>
      </c>
      <c r="K41" s="94">
        <f>(VLOOKUP($A41,'YTD Raw Data'!$B:$Q,14,FALSE))/100</f>
        <v>2.6227106010841703E-2</v>
      </c>
      <c r="L41" s="94">
        <f>(VLOOKUP($A41,'YTD Raw Data'!$B:$Q,15,FALSE))/100</f>
        <v>2.82630322376196E-3</v>
      </c>
      <c r="M41" s="98">
        <f>(VLOOKUP($A41,'YTD Raw Data'!$B:$Q,16,FALSE))/100</f>
        <v>-2.5911858479142201E-2</v>
      </c>
    </row>
    <row r="42" spans="1:13" x14ac:dyDescent="0.45">
      <c r="A42" s="23" t="s">
        <v>64</v>
      </c>
      <c r="B42" s="93">
        <f>(VLOOKUP($A42,'YTD Raw Data'!$B:$Q,5,FALSE))/100</f>
        <v>0.61930244892733599</v>
      </c>
      <c r="C42" s="94">
        <f>(VLOOKUP($A42,'YTD Raw Data'!$B:$Q,6,FALSE))/100</f>
        <v>0.60026442335817598</v>
      </c>
      <c r="D42" s="51">
        <f>VLOOKUP($A42,'YTD Raw Data'!$B:$Q,7,FALSE)</f>
        <v>182.884627395043</v>
      </c>
      <c r="E42" s="51">
        <f>VLOOKUP($A42,'YTD Raw Data'!$B:$Q,8,FALSE)</f>
        <v>176.54297364727799</v>
      </c>
      <c r="F42" s="51">
        <f>VLOOKUP($A42,'YTD Raw Data'!$B:$Q,9,FALSE)</f>
        <v>113.260897616913</v>
      </c>
      <c r="G42" s="51">
        <f>VLOOKUP($A42,'YTD Raw Data'!$B:$Q,10,FALSE)</f>
        <v>105.97246627432099</v>
      </c>
      <c r="H42" s="94">
        <f>(VLOOKUP($A42,'YTD Raw Data'!$B:$Q,11,FALSE))/100</f>
        <v>3.1716065167834005E-2</v>
      </c>
      <c r="I42" s="94">
        <f>(VLOOKUP($A42,'YTD Raw Data'!$B:$Q,12,FALSE))/100</f>
        <v>3.5921303559973895E-2</v>
      </c>
      <c r="J42" s="94">
        <f>(VLOOKUP($A42,'YTD Raw Data'!$B:$Q,13,FALSE))/100</f>
        <v>6.8776651132429603E-2</v>
      </c>
      <c r="K42" s="94">
        <f>(VLOOKUP($A42,'YTD Raw Data'!$B:$Q,14,FALSE))/100</f>
        <v>5.1888376153798495E-2</v>
      </c>
      <c r="L42" s="94">
        <f>(VLOOKUP($A42,'YTD Raw Data'!$B:$Q,15,FALSE))/100</f>
        <v>-1.5801500679058601E-2</v>
      </c>
      <c r="M42" s="98">
        <f>(VLOOKUP($A42,'YTD Raw Data'!$B:$Q,16,FALSE))/100</f>
        <v>1.54134030634888E-2</v>
      </c>
    </row>
    <row r="43" spans="1:13" x14ac:dyDescent="0.45">
      <c r="A43" s="23" t="s">
        <v>31</v>
      </c>
      <c r="B43" s="93">
        <f>(VLOOKUP($A43,'YTD Raw Data'!$B:$Q,5,FALSE))/100</f>
        <v>0.61836255266908302</v>
      </c>
      <c r="C43" s="94">
        <f>(VLOOKUP($A43,'YTD Raw Data'!$B:$Q,6,FALSE))/100</f>
        <v>0.63711317724689998</v>
      </c>
      <c r="D43" s="51">
        <f>VLOOKUP($A43,'YTD Raw Data'!$B:$Q,7,FALSE)</f>
        <v>110.164509362461</v>
      </c>
      <c r="E43" s="51">
        <f>VLOOKUP($A43,'YTD Raw Data'!$B:$Q,8,FALSE)</f>
        <v>110.263055205177</v>
      </c>
      <c r="F43" s="51">
        <f>VLOOKUP($A43,'YTD Raw Data'!$B:$Q,9,FALSE)</f>
        <v>68.121607222908693</v>
      </c>
      <c r="G43" s="51">
        <f>VLOOKUP($A43,'YTD Raw Data'!$B:$Q,10,FALSE)</f>
        <v>70.250045434720803</v>
      </c>
      <c r="H43" s="94">
        <f>(VLOOKUP($A43,'YTD Raw Data'!$B:$Q,11,FALSE))/100</f>
        <v>-2.9430602359916201E-2</v>
      </c>
      <c r="I43" s="94">
        <f>(VLOOKUP($A43,'YTD Raw Data'!$B:$Q,12,FALSE))/100</f>
        <v>-8.9373401210923297E-4</v>
      </c>
      <c r="J43" s="94">
        <f>(VLOOKUP($A43,'YTD Raw Data'!$B:$Q,13,FALSE))/100</f>
        <v>-3.0298033241699499E-2</v>
      </c>
      <c r="K43" s="94">
        <f>(VLOOKUP($A43,'YTD Raw Data'!$B:$Q,14,FALSE))/100</f>
        <v>-5.2379081962927797E-4</v>
      </c>
      <c r="L43" s="94">
        <f>(VLOOKUP($A43,'YTD Raw Data'!$B:$Q,15,FALSE))/100</f>
        <v>3.0704529270581E-2</v>
      </c>
      <c r="M43" s="98">
        <f>(VLOOKUP($A43,'YTD Raw Data'!$B:$Q,16,FALSE))/100</f>
        <v>3.7027411905395699E-4</v>
      </c>
    </row>
    <row r="44" spans="1:13" x14ac:dyDescent="0.45">
      <c r="A44" s="23" t="s">
        <v>32</v>
      </c>
      <c r="B44" s="93">
        <f>(VLOOKUP($A44,'YTD Raw Data'!$B:$Q,5,FALSE))/100</f>
        <v>0.59192358099042008</v>
      </c>
      <c r="C44" s="94">
        <f>(VLOOKUP($A44,'YTD Raw Data'!$B:$Q,6,FALSE))/100</f>
        <v>0.61427590726120995</v>
      </c>
      <c r="D44" s="51">
        <f>VLOOKUP($A44,'YTD Raw Data'!$B:$Q,7,FALSE)</f>
        <v>95.456646342987</v>
      </c>
      <c r="E44" s="51">
        <f>VLOOKUP($A44,'YTD Raw Data'!$B:$Q,8,FALSE)</f>
        <v>93.170085922903397</v>
      </c>
      <c r="F44" s="51">
        <f>VLOOKUP($A44,'YTD Raw Data'!$B:$Q,9,FALSE)</f>
        <v>56.503039932676998</v>
      </c>
      <c r="G44" s="51">
        <f>VLOOKUP($A44,'YTD Raw Data'!$B:$Q,10,FALSE)</f>
        <v>57.232139059896397</v>
      </c>
      <c r="H44" s="94">
        <f>(VLOOKUP($A44,'YTD Raw Data'!$B:$Q,11,FALSE))/100</f>
        <v>-3.6388088815739301E-2</v>
      </c>
      <c r="I44" s="94">
        <f>(VLOOKUP($A44,'YTD Raw Data'!$B:$Q,12,FALSE))/100</f>
        <v>2.45417871780832E-2</v>
      </c>
      <c r="J44" s="94">
        <f>(VLOOKUP($A44,'YTD Raw Data'!$B:$Q,13,FALSE))/100</f>
        <v>-1.27393303691891E-2</v>
      </c>
      <c r="K44" s="94">
        <f>(VLOOKUP($A44,'YTD Raw Data'!$B:$Q,14,FALSE))/100</f>
        <v>-1.27393303691891E-2</v>
      </c>
      <c r="L44" s="94">
        <f>(VLOOKUP($A44,'YTD Raw Data'!$B:$Q,15,FALSE))/100</f>
        <v>0</v>
      </c>
      <c r="M44" s="98">
        <f>(VLOOKUP($A44,'YTD Raw Data'!$B:$Q,16,FALSE))/100</f>
        <v>-3.6388088815739301E-2</v>
      </c>
    </row>
    <row r="45" spans="1:13" x14ac:dyDescent="0.45">
      <c r="A45" s="23"/>
      <c r="B45" s="95"/>
      <c r="C45" s="102"/>
      <c r="D45" s="103"/>
      <c r="E45" s="103"/>
      <c r="F45" s="103"/>
      <c r="G45" s="103"/>
      <c r="H45" s="102"/>
      <c r="I45" s="102"/>
      <c r="J45" s="102"/>
      <c r="K45" s="102"/>
      <c r="L45" s="102"/>
      <c r="M45" s="99"/>
    </row>
    <row r="46" spans="1:13" x14ac:dyDescent="0.45">
      <c r="A46" s="22" t="s">
        <v>49</v>
      </c>
      <c r="B46" s="95"/>
      <c r="C46" s="102"/>
      <c r="D46" s="103"/>
      <c r="E46" s="103"/>
      <c r="F46" s="103"/>
      <c r="G46" s="103"/>
      <c r="H46" s="102"/>
      <c r="I46" s="102"/>
      <c r="J46" s="102"/>
      <c r="K46" s="102"/>
      <c r="L46" s="102"/>
      <c r="M46" s="99"/>
    </row>
    <row r="47" spans="1:13" x14ac:dyDescent="0.45">
      <c r="A47" s="23" t="s">
        <v>50</v>
      </c>
      <c r="B47" s="93">
        <f>(VLOOKUP($A47,'YTD Raw Data'!$B:$Q,5,FALSE))/100</f>
        <v>0.61120511267140598</v>
      </c>
      <c r="C47" s="94">
        <f>(VLOOKUP($A47,'YTD Raw Data'!$B:$Q,6,FALSE))/100</f>
        <v>0.62008727503503103</v>
      </c>
      <c r="D47" s="51">
        <f>VLOOKUP($A47,'YTD Raw Data'!$B:$Q,7,FALSE)</f>
        <v>123.74002384125301</v>
      </c>
      <c r="E47" s="51">
        <f>VLOOKUP($A47,'YTD Raw Data'!$B:$Q,8,FALSE)</f>
        <v>120.299217661513</v>
      </c>
      <c r="F47" s="51">
        <f>VLOOKUP($A47,'YTD Raw Data'!$B:$Q,9,FALSE)</f>
        <v>75.630535213856106</v>
      </c>
      <c r="G47" s="51">
        <f>VLOOKUP($A47,'YTD Raw Data'!$B:$Q,10,FALSE)</f>
        <v>74.596014068573893</v>
      </c>
      <c r="H47" s="94">
        <f>(VLOOKUP($A47,'YTD Raw Data'!$B:$Q,11,FALSE))/100</f>
        <v>-1.4324051986268101E-2</v>
      </c>
      <c r="I47" s="94">
        <f>(VLOOKUP($A47,'YTD Raw Data'!$B:$Q,12,FALSE))/100</f>
        <v>2.8602066136639303E-2</v>
      </c>
      <c r="J47" s="94">
        <f>(VLOOKUP($A47,'YTD Raw Data'!$B:$Q,13,FALSE))/100</f>
        <v>1.38683166681153E-2</v>
      </c>
      <c r="K47" s="94">
        <f>(VLOOKUP($A47,'YTD Raw Data'!$B:$Q,14,FALSE))/100</f>
        <v>2.46798558748859E-2</v>
      </c>
      <c r="L47" s="94">
        <f>(VLOOKUP($A47,'YTD Raw Data'!$B:$Q,15,FALSE))/100</f>
        <v>1.0663652299837701E-2</v>
      </c>
      <c r="M47" s="98">
        <f>(VLOOKUP($A47,'YTD Raw Data'!$B:$Q,16,FALSE))/100</f>
        <v>-3.8131463963367303E-3</v>
      </c>
    </row>
    <row r="48" spans="1:13" x14ac:dyDescent="0.45">
      <c r="A48" s="23" t="s">
        <v>51</v>
      </c>
      <c r="B48" s="93">
        <f>(VLOOKUP($A48,'YTD Raw Data'!$B:$Q,5,FALSE))/100</f>
        <v>0.58098900039628498</v>
      </c>
      <c r="C48" s="94">
        <f>(VLOOKUP($A48,'YTD Raw Data'!$B:$Q,6,FALSE))/100</f>
        <v>0.59107821821414397</v>
      </c>
      <c r="D48" s="51">
        <f>VLOOKUP($A48,'YTD Raw Data'!$B:$Q,7,FALSE)</f>
        <v>119.06759949267401</v>
      </c>
      <c r="E48" s="51">
        <f>VLOOKUP($A48,'YTD Raw Data'!$B:$Q,8,FALSE)</f>
        <v>116.59145022758899</v>
      </c>
      <c r="F48" s="51">
        <f>VLOOKUP($A48,'YTD Raw Data'!$B:$Q,9,FALSE)</f>
        <v>69.176965608833896</v>
      </c>
      <c r="G48" s="51">
        <f>VLOOKUP($A48,'YTD Raw Data'!$B:$Q,10,FALSE)</f>
        <v>68.914666659526304</v>
      </c>
      <c r="H48" s="94">
        <f>(VLOOKUP($A48,'YTD Raw Data'!$B:$Q,11,FALSE))/100</f>
        <v>-1.7069175460976402E-2</v>
      </c>
      <c r="I48" s="94">
        <f>(VLOOKUP($A48,'YTD Raw Data'!$B:$Q,12,FALSE))/100</f>
        <v>2.1237828848097301E-2</v>
      </c>
      <c r="J48" s="94">
        <f>(VLOOKUP($A48,'YTD Raw Data'!$B:$Q,13,FALSE))/100</f>
        <v>3.8061411601025604E-3</v>
      </c>
      <c r="K48" s="94">
        <f>(VLOOKUP($A48,'YTD Raw Data'!$B:$Q,14,FALSE))/100</f>
        <v>3.8061411601025604E-3</v>
      </c>
      <c r="L48" s="94">
        <f>(VLOOKUP($A48,'YTD Raw Data'!$B:$Q,15,FALSE))/100</f>
        <v>0</v>
      </c>
      <c r="M48" s="98">
        <f>(VLOOKUP($A48,'YTD Raw Data'!$B:$Q,16,FALSE))/100</f>
        <v>-1.7069175460976402E-2</v>
      </c>
    </row>
    <row r="49" spans="1:13" x14ac:dyDescent="0.45">
      <c r="A49" s="23" t="s">
        <v>52</v>
      </c>
      <c r="B49" s="93">
        <f>(VLOOKUP($A49,'YTD Raw Data'!$B:$Q,5,FALSE))/100</f>
        <v>0.54650582457095498</v>
      </c>
      <c r="C49" s="94">
        <f>(VLOOKUP($A49,'YTD Raw Data'!$B:$Q,6,FALSE))/100</f>
        <v>0.54371045537073304</v>
      </c>
      <c r="D49" s="51">
        <f>VLOOKUP($A49,'YTD Raw Data'!$B:$Q,7,FALSE)</f>
        <v>125.430765524088</v>
      </c>
      <c r="E49" s="51">
        <f>VLOOKUP($A49,'YTD Raw Data'!$B:$Q,8,FALSE)</f>
        <v>130.55291855134899</v>
      </c>
      <c r="F49" s="51">
        <f>VLOOKUP($A49,'YTD Raw Data'!$B:$Q,9,FALSE)</f>
        <v>68.548643939307993</v>
      </c>
      <c r="G49" s="51">
        <f>VLOOKUP($A49,'YTD Raw Data'!$B:$Q,10,FALSE)</f>
        <v>70.982986795532398</v>
      </c>
      <c r="H49" s="94">
        <f>(VLOOKUP($A49,'YTD Raw Data'!$B:$Q,11,FALSE))/100</f>
        <v>5.1412827776423694E-3</v>
      </c>
      <c r="I49" s="94">
        <f>(VLOOKUP($A49,'YTD Raw Data'!$B:$Q,12,FALSE))/100</f>
        <v>-3.9234305016677802E-2</v>
      </c>
      <c r="J49" s="94">
        <f>(VLOOKUP($A49,'YTD Raw Data'!$B:$Q,13,FALSE))/100</f>
        <v>-3.4294736895710498E-2</v>
      </c>
      <c r="K49" s="94">
        <f>(VLOOKUP($A49,'YTD Raw Data'!$B:$Q,14,FALSE))/100</f>
        <v>-6.3170080504660803E-2</v>
      </c>
      <c r="L49" s="94">
        <f>(VLOOKUP($A49,'YTD Raw Data'!$B:$Q,15,FALSE))/100</f>
        <v>-2.9900783098281498E-2</v>
      </c>
      <c r="M49" s="98">
        <f>(VLOOKUP($A49,'YTD Raw Data'!$B:$Q,16,FALSE))/100</f>
        <v>-2.4913228701820399E-2</v>
      </c>
    </row>
    <row r="50" spans="1:13" x14ac:dyDescent="0.45">
      <c r="A50" s="23" t="s">
        <v>53</v>
      </c>
      <c r="B50" s="93">
        <f>(VLOOKUP($A50,'YTD Raw Data'!$B:$Q,5,FALSE))/100</f>
        <v>0.61080732228002299</v>
      </c>
      <c r="C50" s="94">
        <f>(VLOOKUP($A50,'YTD Raw Data'!$B:$Q,6,FALSE))/100</f>
        <v>0.61315489123315803</v>
      </c>
      <c r="D50" s="51">
        <f>VLOOKUP($A50,'YTD Raw Data'!$B:$Q,7,FALSE)</f>
        <v>129.23724037763</v>
      </c>
      <c r="E50" s="51">
        <f>VLOOKUP($A50,'YTD Raw Data'!$B:$Q,8,FALSE)</f>
        <v>129.26595837001301</v>
      </c>
      <c r="F50" s="51">
        <f>VLOOKUP($A50,'YTD Raw Data'!$B:$Q,9,FALSE)</f>
        <v>78.939052733920406</v>
      </c>
      <c r="G50" s="51">
        <f>VLOOKUP($A50,'YTD Raw Data'!$B:$Q,10,FALSE)</f>
        <v>79.260054644515407</v>
      </c>
      <c r="H50" s="94">
        <f>(VLOOKUP($A50,'YTD Raw Data'!$B:$Q,11,FALSE))/100</f>
        <v>-3.8286719827241699E-3</v>
      </c>
      <c r="I50" s="94">
        <f>(VLOOKUP($A50,'YTD Raw Data'!$B:$Q,12,FALSE))/100</f>
        <v>-2.22162066057951E-4</v>
      </c>
      <c r="J50" s="94">
        <f>(VLOOKUP($A50,'YTD Raw Data'!$B:$Q,13,FALSE))/100</f>
        <v>-4.0499834631041801E-3</v>
      </c>
      <c r="K50" s="94">
        <f>(VLOOKUP($A50,'YTD Raw Data'!$B:$Q,14,FALSE))/100</f>
        <v>1.7752722857093401E-3</v>
      </c>
      <c r="L50" s="94">
        <f>(VLOOKUP($A50,'YTD Raw Data'!$B:$Q,15,FALSE))/100</f>
        <v>5.8489438747830304E-3</v>
      </c>
      <c r="M50" s="98">
        <f>(VLOOKUP($A50,'YTD Raw Data'!$B:$Q,16,FALSE))/100</f>
        <v>1.9978782045169401E-3</v>
      </c>
    </row>
    <row r="51" spans="1:13" x14ac:dyDescent="0.45">
      <c r="A51" s="24" t="s">
        <v>54</v>
      </c>
      <c r="B51" s="93">
        <f>(VLOOKUP($A51,'YTD Raw Data'!$B:$Q,5,FALSE))/100</f>
        <v>0.67576615532251494</v>
      </c>
      <c r="C51" s="94">
        <f>(VLOOKUP($A51,'YTD Raw Data'!$B:$Q,6,FALSE))/100</f>
        <v>0.66320358366295695</v>
      </c>
      <c r="D51" s="51">
        <f>VLOOKUP($A51,'YTD Raw Data'!$B:$Q,7,FALSE)</f>
        <v>150.143131811156</v>
      </c>
      <c r="E51" s="51">
        <f>VLOOKUP($A51,'YTD Raw Data'!$B:$Q,8,FALSE)</f>
        <v>144.738618440404</v>
      </c>
      <c r="F51" s="51">
        <f>VLOOKUP($A51,'YTD Raw Data'!$B:$Q,9,FALSE)</f>
        <v>101.46164693210601</v>
      </c>
      <c r="G51" s="51">
        <f>VLOOKUP($A51,'YTD Raw Data'!$B:$Q,10,FALSE)</f>
        <v>95.9911704441014</v>
      </c>
      <c r="H51" s="94">
        <f>(VLOOKUP($A51,'YTD Raw Data'!$B:$Q,11,FALSE))/100</f>
        <v>1.8942255393394201E-2</v>
      </c>
      <c r="I51" s="94">
        <f>(VLOOKUP($A51,'YTD Raw Data'!$B:$Q,12,FALSE))/100</f>
        <v>3.7339815931553902E-2</v>
      </c>
      <c r="J51" s="94">
        <f>(VLOOKUP($A51,'YTD Raw Data'!$B:$Q,13,FALSE))/100</f>
        <v>5.6989371654665895E-2</v>
      </c>
      <c r="K51" s="94">
        <f>(VLOOKUP($A51,'YTD Raw Data'!$B:$Q,14,FALSE))/100</f>
        <v>6.6417057046093506E-2</v>
      </c>
      <c r="L51" s="94">
        <f>(VLOOKUP($A51,'YTD Raw Data'!$B:$Q,15,FALSE))/100</f>
        <v>8.9193757707033399E-3</v>
      </c>
      <c r="M51" s="98">
        <f>(VLOOKUP($A51,'YTD Raw Data'!$B:$Q,16,FALSE))/100</f>
        <v>2.8030584257895799E-2</v>
      </c>
    </row>
    <row r="52" spans="1:13" x14ac:dyDescent="0.45">
      <c r="A52" s="23" t="s">
        <v>55</v>
      </c>
      <c r="B52" s="93">
        <f>(VLOOKUP($A52,'YTD Raw Data'!$B:$Q,5,FALSE))/100</f>
        <v>0.55140999293094606</v>
      </c>
      <c r="C52" s="94">
        <f>(VLOOKUP($A52,'YTD Raw Data'!$B:$Q,6,FALSE))/100</f>
        <v>0.55584918252505</v>
      </c>
      <c r="D52" s="51">
        <f>VLOOKUP($A52,'YTD Raw Data'!$B:$Q,7,FALSE)</f>
        <v>106.738317882573</v>
      </c>
      <c r="E52" s="51">
        <f>VLOOKUP($A52,'YTD Raw Data'!$B:$Q,8,FALSE)</f>
        <v>107.70295287803501</v>
      </c>
      <c r="F52" s="51">
        <f>VLOOKUP($A52,'YTD Raw Data'!$B:$Q,9,FALSE)</f>
        <v>58.856575109091096</v>
      </c>
      <c r="G52" s="51">
        <f>VLOOKUP($A52,'YTD Raw Data'!$B:$Q,10,FALSE)</f>
        <v>59.866598312790103</v>
      </c>
      <c r="H52" s="94">
        <f>(VLOOKUP($A52,'YTD Raw Data'!$B:$Q,11,FALSE))/100</f>
        <v>-7.98632027115391E-3</v>
      </c>
      <c r="I52" s="94">
        <f>(VLOOKUP($A52,'YTD Raw Data'!$B:$Q,12,FALSE))/100</f>
        <v>-8.9564396303440704E-3</v>
      </c>
      <c r="J52" s="94">
        <f>(VLOOKUP($A52,'YTD Raw Data'!$B:$Q,13,FALSE))/100</f>
        <v>-1.6871230906120801E-2</v>
      </c>
      <c r="K52" s="94">
        <f>(VLOOKUP($A52,'YTD Raw Data'!$B:$Q,14,FALSE))/100</f>
        <v>-1.4626087568552899E-2</v>
      </c>
      <c r="L52" s="94">
        <f>(VLOOKUP($A52,'YTD Raw Data'!$B:$Q,15,FALSE))/100</f>
        <v>2.28367168996301E-3</v>
      </c>
      <c r="M52" s="98">
        <f>(VLOOKUP($A52,'YTD Raw Data'!$B:$Q,16,FALSE))/100</f>
        <v>-5.7208867147011096E-3</v>
      </c>
    </row>
    <row r="53" spans="1:13" x14ac:dyDescent="0.45">
      <c r="A53" s="23" t="s">
        <v>56</v>
      </c>
      <c r="B53" s="93">
        <f>(VLOOKUP($A53,'YTD Raw Data'!$B:$Q,5,FALSE))/100</f>
        <v>0.59336735776243599</v>
      </c>
      <c r="C53" s="94">
        <f>(VLOOKUP($A53,'YTD Raw Data'!$B:$Q,6,FALSE))/100</f>
        <v>0.58652709657308899</v>
      </c>
      <c r="D53" s="51">
        <f>VLOOKUP($A53,'YTD Raw Data'!$B:$Q,7,FALSE)</f>
        <v>108.587254358556</v>
      </c>
      <c r="E53" s="51">
        <f>VLOOKUP($A53,'YTD Raw Data'!$B:$Q,8,FALSE)</f>
        <v>106.029364730917</v>
      </c>
      <c r="F53" s="51">
        <f>VLOOKUP($A53,'YTD Raw Data'!$B:$Q,9,FALSE)</f>
        <v>64.432132205414206</v>
      </c>
      <c r="G53" s="51">
        <f>VLOOKUP($A53,'YTD Raw Data'!$B:$Q,10,FALSE)</f>
        <v>62.189095447114099</v>
      </c>
      <c r="H53" s="94">
        <f>(VLOOKUP($A53,'YTD Raw Data'!$B:$Q,11,FALSE))/100</f>
        <v>1.1662310623519601E-2</v>
      </c>
      <c r="I53" s="94">
        <f>(VLOOKUP($A53,'YTD Raw Data'!$B:$Q,12,FALSE))/100</f>
        <v>2.4124351156216299E-2</v>
      </c>
      <c r="J53" s="94">
        <f>(VLOOKUP($A53,'YTD Raw Data'!$B:$Q,13,FALSE))/100</f>
        <v>3.6068007456510599E-2</v>
      </c>
      <c r="K53" s="94">
        <f>(VLOOKUP($A53,'YTD Raw Data'!$B:$Q,14,FALSE))/100</f>
        <v>2.5245108323293398E-2</v>
      </c>
      <c r="L53" s="94">
        <f>(VLOOKUP($A53,'YTD Raw Data'!$B:$Q,15,FALSE))/100</f>
        <v>-1.0446128106770401E-2</v>
      </c>
      <c r="M53" s="98">
        <f>(VLOOKUP($A53,'YTD Raw Data'!$B:$Q,16,FALSE))/100</f>
        <v>1.0943565259549E-3</v>
      </c>
    </row>
    <row r="54" spans="1:13" x14ac:dyDescent="0.45">
      <c r="A54" s="24" t="s">
        <v>57</v>
      </c>
      <c r="B54" s="93">
        <f>(VLOOKUP($A54,'YTD Raw Data'!$B:$Q,5,FALSE))/100</f>
        <v>0.55453706049090401</v>
      </c>
      <c r="C54" s="94">
        <f>(VLOOKUP($A54,'YTD Raw Data'!$B:$Q,6,FALSE))/100</f>
        <v>0.53046599140769501</v>
      </c>
      <c r="D54" s="51">
        <f>VLOOKUP($A54,'YTD Raw Data'!$B:$Q,7,FALSE)</f>
        <v>121.445662831554</v>
      </c>
      <c r="E54" s="51">
        <f>VLOOKUP($A54,'YTD Raw Data'!$B:$Q,8,FALSE)</f>
        <v>119.780470926097</v>
      </c>
      <c r="F54" s="51">
        <f>VLOOKUP($A54,'YTD Raw Data'!$B:$Q,9,FALSE)</f>
        <v>67.346120875979494</v>
      </c>
      <c r="G54" s="51">
        <f>VLOOKUP($A54,'YTD Raw Data'!$B:$Q,10,FALSE)</f>
        <v>63.539466261093096</v>
      </c>
      <c r="H54" s="94">
        <f>(VLOOKUP($A54,'YTD Raw Data'!$B:$Q,11,FALSE))/100</f>
        <v>4.5377214511587598E-2</v>
      </c>
      <c r="I54" s="94">
        <f>(VLOOKUP($A54,'YTD Raw Data'!$B:$Q,12,FALSE))/100</f>
        <v>1.3902031713363201E-2</v>
      </c>
      <c r="J54" s="94">
        <f>(VLOOKUP($A54,'YTD Raw Data'!$B:$Q,13,FALSE))/100</f>
        <v>5.9910081700155098E-2</v>
      </c>
      <c r="K54" s="94">
        <f>(VLOOKUP($A54,'YTD Raw Data'!$B:$Q,14,FALSE))/100</f>
        <v>6.15450334678126E-2</v>
      </c>
      <c r="L54" s="94">
        <f>(VLOOKUP($A54,'YTD Raw Data'!$B:$Q,15,FALSE))/100</f>
        <v>1.54253817930947E-3</v>
      </c>
      <c r="M54" s="98">
        <f>(VLOOKUP($A54,'YTD Raw Data'!$B:$Q,16,FALSE))/100</f>
        <v>4.6989748776751904E-2</v>
      </c>
    </row>
    <row r="55" spans="1:13" x14ac:dyDescent="0.45">
      <c r="A55" s="23" t="s">
        <v>58</v>
      </c>
      <c r="B55" s="93">
        <f>(VLOOKUP($A55,'YTD Raw Data'!$B:$Q,5,FALSE))/100</f>
        <v>0.50662295081967201</v>
      </c>
      <c r="C55" s="94">
        <f>(VLOOKUP($A55,'YTD Raw Data'!$B:$Q,6,FALSE))/100</f>
        <v>0.53379679655749401</v>
      </c>
      <c r="D55" s="51">
        <f>VLOOKUP($A55,'YTD Raw Data'!$B:$Q,7,FALSE)</f>
        <v>90.768212888658695</v>
      </c>
      <c r="E55" s="51">
        <f>VLOOKUP($A55,'YTD Raw Data'!$B:$Q,8,FALSE)</f>
        <v>89.273349551608803</v>
      </c>
      <c r="F55" s="51">
        <f>VLOOKUP($A55,'YTD Raw Data'!$B:$Q,9,FALSE)</f>
        <v>45.9852598542805</v>
      </c>
      <c r="G55" s="51">
        <f>VLOOKUP($A55,'YTD Raw Data'!$B:$Q,10,FALSE)</f>
        <v>47.653828008606197</v>
      </c>
      <c r="H55" s="94">
        <f>(VLOOKUP($A55,'YTD Raw Data'!$B:$Q,11,FALSE))/100</f>
        <v>-5.0906723144591999E-2</v>
      </c>
      <c r="I55" s="94">
        <f>(VLOOKUP($A55,'YTD Raw Data'!$B:$Q,12,FALSE))/100</f>
        <v>1.6744788277331699E-2</v>
      </c>
      <c r="J55" s="94">
        <f>(VLOOKUP($A55,'YTD Raw Data'!$B:$Q,13,FALSE))/100</f>
        <v>-3.5014357168209199E-2</v>
      </c>
      <c r="K55" s="94">
        <f>(VLOOKUP($A55,'YTD Raw Data'!$B:$Q,14,FALSE))/100</f>
        <v>1.3200321137275799E-2</v>
      </c>
      <c r="L55" s="94">
        <f>(VLOOKUP($A55,'YTD Raw Data'!$B:$Q,15,FALSE))/100</f>
        <v>4.9964140568969598E-2</v>
      </c>
      <c r="M55" s="98">
        <f>(VLOOKUP($A55,'YTD Raw Data'!$B:$Q,16,FALSE))/100</f>
        <v>-3.4860932467243901E-3</v>
      </c>
    </row>
    <row r="56" spans="1:13" ht="16.5" thickBot="1" x14ac:dyDescent="0.5">
      <c r="A56" s="23" t="s">
        <v>59</v>
      </c>
      <c r="B56" s="96">
        <f>(VLOOKUP($A56,'YTD Raw Data'!$B:$Q,5,FALSE))/100</f>
        <v>0.57945440736503107</v>
      </c>
      <c r="C56" s="97">
        <f>(VLOOKUP($A56,'YTD Raw Data'!$B:$Q,6,FALSE))/100</f>
        <v>0.58259977514394101</v>
      </c>
      <c r="D56" s="52">
        <f>VLOOKUP($A56,'YTD Raw Data'!$B:$Q,7,FALSE)</f>
        <v>126.648050588149</v>
      </c>
      <c r="E56" s="52">
        <f>VLOOKUP($A56,'YTD Raw Data'!$B:$Q,8,FALSE)</f>
        <v>118.597573623434</v>
      </c>
      <c r="F56" s="52">
        <f>VLOOKUP($A56,'YTD Raw Data'!$B:$Q,9,FALSE)</f>
        <v>73.386771097492897</v>
      </c>
      <c r="G56" s="52">
        <f>VLOOKUP($A56,'YTD Raw Data'!$B:$Q,10,FALSE)</f>
        <v>69.094919725630106</v>
      </c>
      <c r="H56" s="97">
        <f>(VLOOKUP($A56,'YTD Raw Data'!$B:$Q,11,FALSE))/100</f>
        <v>-5.39884825416166E-3</v>
      </c>
      <c r="I56" s="97">
        <f>(VLOOKUP($A56,'YTD Raw Data'!$B:$Q,12,FALSE))/100</f>
        <v>6.7880621152307002E-2</v>
      </c>
      <c r="J56" s="97">
        <f>(VLOOKUP($A56,'YTD Raw Data'!$B:$Q,13,FALSE))/100</f>
        <v>6.2115295725145805E-2</v>
      </c>
      <c r="K56" s="97">
        <f>(VLOOKUP($A56,'YTD Raw Data'!$B:$Q,14,FALSE))/100</f>
        <v>6.1933565047561506E-2</v>
      </c>
      <c r="L56" s="97">
        <f>(VLOOKUP($A56,'YTD Raw Data'!$B:$Q,15,FALSE))/100</f>
        <v>-1.7110258963012301E-4</v>
      </c>
      <c r="M56" s="100">
        <f>(VLOOKUP($A56,'YTD Raw Data'!$B:$Q,16,FALSE))/100</f>
        <v>-5.5690270868744797E-3</v>
      </c>
    </row>
    <row r="57" spans="1:13" ht="14.25" customHeight="1" x14ac:dyDescent="0.45">
      <c r="B57" s="104" t="s">
        <v>65</v>
      </c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</row>
    <row r="58" spans="1:13" x14ac:dyDescent="0.45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</row>
    <row r="65" spans="6:6" x14ac:dyDescent="0.45">
      <c r="F65" s="50"/>
    </row>
  </sheetData>
  <sheetProtection algorithmName="SHA-512" hashValue="Fvk1GhEMKdEvXIWS7SWtNvNmVufjkUaS1nhU0NFPeCrdmp7D57bhLctZgthz97XAx34bN7XRXJPOw40/u0lADA==" saltValue="+MTQ8dLXjj7uiKHt8N9Hnw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topLeftCell="A29" zoomScale="112" zoomScaleNormal="112" workbookViewId="0">
      <selection activeCell="W21" sqref="W21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8" ht="25" x14ac:dyDescent="0.5">
      <c r="A1" s="46" t="s">
        <v>80</v>
      </c>
      <c r="B1" s="48"/>
      <c r="C1" s="47" t="s">
        <v>60</v>
      </c>
      <c r="D1" s="49"/>
      <c r="E1" s="1"/>
      <c r="F1" s="114" t="s">
        <v>81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1:18" ht="25" x14ac:dyDescent="0.5">
      <c r="A2" s="27"/>
      <c r="B2" s="1"/>
      <c r="C2" s="25"/>
      <c r="D2" s="26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8"/>
      <c r="B3" s="1"/>
      <c r="C3" s="28"/>
      <c r="D3" s="29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0"/>
      <c r="C6" s="115" t="s">
        <v>0</v>
      </c>
      <c r="D6" s="116"/>
      <c r="E6" s="31"/>
      <c r="F6" s="114" t="s">
        <v>81</v>
      </c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</row>
    <row r="7" spans="1:18" ht="13" x14ac:dyDescent="0.3">
      <c r="A7" s="4"/>
      <c r="B7" s="32"/>
      <c r="C7" s="3"/>
      <c r="D7" s="17"/>
      <c r="E7" s="33"/>
      <c r="F7" s="117" t="s">
        <v>1</v>
      </c>
      <c r="G7" s="118"/>
      <c r="H7" s="117" t="s">
        <v>2</v>
      </c>
      <c r="I7" s="118"/>
      <c r="J7" s="117" t="s">
        <v>3</v>
      </c>
      <c r="K7" s="118"/>
      <c r="L7" s="57" t="s">
        <v>82</v>
      </c>
      <c r="M7" s="58"/>
      <c r="N7" s="58"/>
      <c r="O7" s="58"/>
      <c r="P7" s="58"/>
      <c r="Q7" s="59"/>
    </row>
    <row r="8" spans="1:18" x14ac:dyDescent="0.25">
      <c r="A8" s="6"/>
      <c r="B8" s="34"/>
      <c r="C8" s="5" t="s">
        <v>4</v>
      </c>
      <c r="D8" s="5" t="s">
        <v>5</v>
      </c>
      <c r="E8" s="35"/>
      <c r="F8" s="5">
        <v>2024</v>
      </c>
      <c r="G8" s="60">
        <v>2023</v>
      </c>
      <c r="H8" s="5">
        <v>2024</v>
      </c>
      <c r="I8" s="60">
        <v>2023</v>
      </c>
      <c r="J8" s="5">
        <v>2024</v>
      </c>
      <c r="K8" s="60">
        <v>2023</v>
      </c>
      <c r="L8" s="5" t="s">
        <v>6</v>
      </c>
      <c r="M8" s="61" t="s">
        <v>2</v>
      </c>
      <c r="N8" s="61" t="s">
        <v>3</v>
      </c>
      <c r="O8" s="62" t="s">
        <v>7</v>
      </c>
      <c r="P8" s="62" t="s">
        <v>8</v>
      </c>
      <c r="Q8" s="63" t="s">
        <v>9</v>
      </c>
    </row>
    <row r="9" spans="1:18" x14ac:dyDescent="0.25">
      <c r="A9" s="36" t="s">
        <v>10</v>
      </c>
      <c r="B9" s="19" t="s">
        <v>10</v>
      </c>
      <c r="C9" s="37" t="s">
        <v>11</v>
      </c>
      <c r="D9" s="38" t="s">
        <v>12</v>
      </c>
      <c r="E9" s="19"/>
      <c r="F9" s="75">
        <v>53.1718153109125</v>
      </c>
      <c r="G9" s="76">
        <v>52.587014079734601</v>
      </c>
      <c r="H9" s="77">
        <v>156.669490167399</v>
      </c>
      <c r="I9" s="78">
        <v>151.66388355400801</v>
      </c>
      <c r="J9" s="77">
        <v>83.304011960357698</v>
      </c>
      <c r="K9" s="78">
        <v>79.755507798418805</v>
      </c>
      <c r="L9" s="75">
        <v>1.1120639599183499</v>
      </c>
      <c r="M9" s="76">
        <v>3.3004605289616502</v>
      </c>
      <c r="N9" s="76">
        <v>4.4492277209339202</v>
      </c>
      <c r="O9" s="76">
        <v>5.0283794228943401</v>
      </c>
      <c r="P9" s="76">
        <v>0.55448155491181095</v>
      </c>
      <c r="Q9" s="76">
        <v>1.6727117043667299</v>
      </c>
      <c r="R9" s="66"/>
    </row>
    <row r="10" spans="1:18" x14ac:dyDescent="0.25">
      <c r="A10" s="39"/>
      <c r="B10" s="19"/>
      <c r="C10" s="40"/>
      <c r="D10" s="41"/>
      <c r="E10" s="1"/>
      <c r="F10" s="79"/>
      <c r="G10" s="79"/>
      <c r="H10" s="79"/>
      <c r="I10" s="79"/>
      <c r="J10" s="67"/>
      <c r="K10" s="67"/>
      <c r="L10" s="79"/>
      <c r="M10" s="79"/>
      <c r="N10" s="79"/>
      <c r="O10" s="79"/>
      <c r="P10" s="79"/>
      <c r="Q10" s="79"/>
      <c r="R10" s="65"/>
    </row>
    <row r="11" spans="1:18" x14ac:dyDescent="0.25">
      <c r="A11" s="36" t="s">
        <v>13</v>
      </c>
      <c r="B11" s="19" t="s">
        <v>13</v>
      </c>
      <c r="C11" s="37" t="s">
        <v>11</v>
      </c>
      <c r="D11" s="38" t="s">
        <v>12</v>
      </c>
      <c r="E11" s="19"/>
      <c r="F11" s="75">
        <v>50.523498762381102</v>
      </c>
      <c r="G11" s="76">
        <v>49.061176419589202</v>
      </c>
      <c r="H11" s="77">
        <v>116.627226532072</v>
      </c>
      <c r="I11" s="78">
        <v>112.751436351715</v>
      </c>
      <c r="J11" s="77">
        <v>58.924155353531098</v>
      </c>
      <c r="K11" s="78">
        <v>55.317181104135798</v>
      </c>
      <c r="L11" s="75">
        <v>2.98061002509532</v>
      </c>
      <c r="M11" s="76">
        <v>3.4374641297402899</v>
      </c>
      <c r="N11" s="76">
        <v>6.5205315552957099</v>
      </c>
      <c r="O11" s="76">
        <v>7.9205420581324004</v>
      </c>
      <c r="P11" s="76">
        <v>1.31431047366669</v>
      </c>
      <c r="Q11" s="76">
        <v>4.3340949685009997</v>
      </c>
      <c r="R11" s="66"/>
    </row>
    <row r="12" spans="1:18" x14ac:dyDescent="0.25">
      <c r="A12" s="39"/>
      <c r="B12" s="19"/>
      <c r="C12" s="40"/>
      <c r="D12" s="41"/>
      <c r="E12" s="1"/>
      <c r="F12" s="80"/>
      <c r="G12" s="80"/>
      <c r="H12" s="81"/>
      <c r="I12" s="81"/>
      <c r="J12" s="81"/>
      <c r="K12" s="81"/>
      <c r="L12" s="80"/>
      <c r="M12" s="80"/>
      <c r="N12" s="80"/>
      <c r="O12" s="80"/>
      <c r="P12" s="80"/>
      <c r="Q12" s="80"/>
      <c r="R12" s="65"/>
    </row>
    <row r="13" spans="1:18" ht="13" x14ac:dyDescent="0.3">
      <c r="A13" s="42" t="s">
        <v>14</v>
      </c>
      <c r="B13" s="19"/>
      <c r="C13" s="7"/>
      <c r="D13" s="18"/>
      <c r="E13" s="1"/>
      <c r="F13" s="82"/>
      <c r="G13" s="82"/>
      <c r="H13" s="83"/>
      <c r="I13" s="83"/>
      <c r="J13" s="83"/>
      <c r="K13" s="83"/>
      <c r="L13" s="82"/>
      <c r="M13" s="82"/>
      <c r="N13" s="82"/>
      <c r="O13" s="82"/>
      <c r="P13" s="82"/>
      <c r="Q13" s="82"/>
      <c r="R13" s="65"/>
    </row>
    <row r="14" spans="1:18" x14ac:dyDescent="0.25">
      <c r="A14" s="36" t="s">
        <v>15</v>
      </c>
      <c r="B14" s="19" t="s">
        <v>15</v>
      </c>
      <c r="C14" s="37" t="s">
        <v>11</v>
      </c>
      <c r="D14" s="38" t="s">
        <v>12</v>
      </c>
      <c r="E14" s="19"/>
      <c r="F14" s="75">
        <v>47.860127032322602</v>
      </c>
      <c r="G14" s="76">
        <v>48.135381883037702</v>
      </c>
      <c r="H14" s="77">
        <v>106.43913008341799</v>
      </c>
      <c r="I14" s="78">
        <v>108.179680234209</v>
      </c>
      <c r="J14" s="77">
        <v>50.941902870023199</v>
      </c>
      <c r="K14" s="78">
        <v>52.072702200585702</v>
      </c>
      <c r="L14" s="75">
        <v>-0.57183477090490997</v>
      </c>
      <c r="M14" s="76">
        <v>-1.60894370090808</v>
      </c>
      <c r="N14" s="76">
        <v>-2.1715779722869102</v>
      </c>
      <c r="O14" s="76">
        <v>-1.3666974205595901</v>
      </c>
      <c r="P14" s="76">
        <v>0.82274714755116196</v>
      </c>
      <c r="Q14" s="76">
        <v>0.24620762237992599</v>
      </c>
      <c r="R14" s="66"/>
    </row>
    <row r="15" spans="1:18" x14ac:dyDescent="0.25">
      <c r="A15" s="43" t="s">
        <v>16</v>
      </c>
      <c r="B15" s="19" t="s">
        <v>48</v>
      </c>
      <c r="C15" s="44" t="s">
        <v>11</v>
      </c>
      <c r="D15" s="45" t="s">
        <v>12</v>
      </c>
      <c r="E15" s="19"/>
      <c r="F15" s="84">
        <v>51.653637332529797</v>
      </c>
      <c r="G15" s="85">
        <v>51.973836619009298</v>
      </c>
      <c r="H15" s="86">
        <v>104.818785002808</v>
      </c>
      <c r="I15" s="87">
        <v>103.402685533715</v>
      </c>
      <c r="J15" s="86">
        <v>54.142715061714902</v>
      </c>
      <c r="K15" s="87">
        <v>53.742342838961299</v>
      </c>
      <c r="L15" s="84">
        <v>-0.61607783321200005</v>
      </c>
      <c r="M15" s="85">
        <v>1.36949970088676</v>
      </c>
      <c r="N15" s="85">
        <v>0.7449846835917</v>
      </c>
      <c r="O15" s="85">
        <v>3.2727646876218799</v>
      </c>
      <c r="P15" s="85">
        <v>2.5090876850784598</v>
      </c>
      <c r="Q15" s="85">
        <v>1.87755191882284</v>
      </c>
      <c r="R15" s="66"/>
    </row>
    <row r="16" spans="1:18" x14ac:dyDescent="0.25">
      <c r="A16" s="43" t="s">
        <v>17</v>
      </c>
      <c r="B16" s="19" t="s">
        <v>17</v>
      </c>
      <c r="C16" s="44" t="s">
        <v>11</v>
      </c>
      <c r="D16" s="45" t="s">
        <v>12</v>
      </c>
      <c r="E16" s="19"/>
      <c r="F16" s="88">
        <v>44.773394808488597</v>
      </c>
      <c r="G16" s="89">
        <v>44.629816621287702</v>
      </c>
      <c r="H16" s="90">
        <v>108.879376179461</v>
      </c>
      <c r="I16" s="91">
        <v>105.326144201471</v>
      </c>
      <c r="J16" s="90">
        <v>48.748992961849702</v>
      </c>
      <c r="K16" s="91">
        <v>47.006865011389699</v>
      </c>
      <c r="L16" s="88">
        <v>0.321709113033672</v>
      </c>
      <c r="M16" s="89">
        <v>3.3735517472215601</v>
      </c>
      <c r="N16" s="89">
        <v>3.7061138836589498</v>
      </c>
      <c r="O16" s="89">
        <v>4.5708145723665599</v>
      </c>
      <c r="P16" s="89">
        <v>0.83379914291037804</v>
      </c>
      <c r="Q16" s="89">
        <v>1.1581906637711901</v>
      </c>
      <c r="R16" s="66"/>
    </row>
    <row r="17" spans="1:18" x14ac:dyDescent="0.25">
      <c r="A17" s="43" t="s">
        <v>18</v>
      </c>
      <c r="B17" s="19" t="s">
        <v>18</v>
      </c>
      <c r="C17" s="44" t="s">
        <v>11</v>
      </c>
      <c r="D17" s="45" t="s">
        <v>12</v>
      </c>
      <c r="E17" s="19"/>
      <c r="F17" s="84">
        <v>56.2464371430843</v>
      </c>
      <c r="G17" s="85">
        <v>52.320750919759099</v>
      </c>
      <c r="H17" s="86">
        <v>162.06099220362299</v>
      </c>
      <c r="I17" s="87">
        <v>148.182532734744</v>
      </c>
      <c r="J17" s="86">
        <v>91.153534113269998</v>
      </c>
      <c r="K17" s="87">
        <v>77.530213858736403</v>
      </c>
      <c r="L17" s="84">
        <v>7.5031152158838497</v>
      </c>
      <c r="M17" s="85">
        <v>9.36578638031658</v>
      </c>
      <c r="N17" s="85">
        <v>17.571627339189099</v>
      </c>
      <c r="O17" s="85">
        <v>19.194867514960499</v>
      </c>
      <c r="P17" s="85">
        <v>1.38063937066075</v>
      </c>
      <c r="Q17" s="85">
        <v>8.9873455492411303</v>
      </c>
      <c r="R17" s="66"/>
    </row>
    <row r="18" spans="1:18" x14ac:dyDescent="0.25">
      <c r="A18" s="39"/>
      <c r="B18" s="19"/>
      <c r="C18" s="40"/>
      <c r="D18" s="41"/>
      <c r="E18" s="1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65"/>
    </row>
    <row r="19" spans="1:18" ht="13" x14ac:dyDescent="0.3">
      <c r="A19" s="42" t="s">
        <v>19</v>
      </c>
      <c r="B19" s="19"/>
      <c r="C19" s="7"/>
      <c r="D19" s="18"/>
      <c r="E19" s="1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65"/>
    </row>
    <row r="20" spans="1:18" x14ac:dyDescent="0.25">
      <c r="A20" s="36" t="s">
        <v>20</v>
      </c>
      <c r="B20" s="19" t="s">
        <v>20</v>
      </c>
      <c r="C20" s="37" t="s">
        <v>11</v>
      </c>
      <c r="D20" s="38" t="s">
        <v>12</v>
      </c>
      <c r="E20" s="19"/>
      <c r="F20" s="75">
        <v>59.453395674257401</v>
      </c>
      <c r="G20" s="76">
        <v>52.325163420446501</v>
      </c>
      <c r="H20" s="77">
        <v>160.315046930958</v>
      </c>
      <c r="I20" s="78">
        <v>152.18827328702599</v>
      </c>
      <c r="J20" s="77">
        <v>95.312739177234306</v>
      </c>
      <c r="K20" s="78">
        <v>79.632762704192302</v>
      </c>
      <c r="L20" s="75">
        <v>13.622952682505099</v>
      </c>
      <c r="M20" s="76">
        <v>5.3399473352359301</v>
      </c>
      <c r="N20" s="76">
        <v>19.6903585164909</v>
      </c>
      <c r="O20" s="76">
        <v>18.4307199931024</v>
      </c>
      <c r="P20" s="76">
        <v>-1.0524143623607001</v>
      </c>
      <c r="Q20" s="76">
        <v>12.427168409536099</v>
      </c>
      <c r="R20" s="66"/>
    </row>
    <row r="21" spans="1:18" x14ac:dyDescent="0.25">
      <c r="A21" s="43" t="s">
        <v>21</v>
      </c>
      <c r="B21" s="19" t="s">
        <v>21</v>
      </c>
      <c r="C21" s="44" t="s">
        <v>11</v>
      </c>
      <c r="D21" s="45" t="s">
        <v>12</v>
      </c>
      <c r="E21" s="19"/>
      <c r="F21" s="84">
        <v>49.148251205228497</v>
      </c>
      <c r="G21" s="85">
        <v>47.956719079267302</v>
      </c>
      <c r="H21" s="86">
        <v>129.946476029031</v>
      </c>
      <c r="I21" s="87">
        <v>124.526068295898</v>
      </c>
      <c r="J21" s="86">
        <v>63.866420471090599</v>
      </c>
      <c r="K21" s="87">
        <v>59.718616753120401</v>
      </c>
      <c r="L21" s="84">
        <v>2.4845989234413799</v>
      </c>
      <c r="M21" s="85">
        <v>4.3528297386324297</v>
      </c>
      <c r="N21" s="85">
        <v>6.9455790228991097</v>
      </c>
      <c r="O21" s="85">
        <v>7.1605450108848396</v>
      </c>
      <c r="P21" s="85">
        <v>0.20100502512562801</v>
      </c>
      <c r="Q21" s="85">
        <v>2.6905981172573399</v>
      </c>
      <c r="R21" s="66"/>
    </row>
    <row r="22" spans="1:18" x14ac:dyDescent="0.25">
      <c r="A22" s="43" t="s">
        <v>22</v>
      </c>
      <c r="B22" s="19" t="s">
        <v>22</v>
      </c>
      <c r="C22" s="44" t="s">
        <v>11</v>
      </c>
      <c r="D22" s="45" t="s">
        <v>12</v>
      </c>
      <c r="E22" s="19"/>
      <c r="F22" s="88">
        <v>55.6675289281877</v>
      </c>
      <c r="G22" s="89">
        <v>51.428571428571402</v>
      </c>
      <c r="H22" s="90">
        <v>137.34947203486101</v>
      </c>
      <c r="I22" s="91">
        <v>127.393245476003</v>
      </c>
      <c r="J22" s="90">
        <v>76.459057077719507</v>
      </c>
      <c r="K22" s="91">
        <v>65.516526244801597</v>
      </c>
      <c r="L22" s="88">
        <v>8.2424173603649997</v>
      </c>
      <c r="M22" s="89">
        <v>7.8153488606534598</v>
      </c>
      <c r="N22" s="89">
        <v>16.701939892281999</v>
      </c>
      <c r="O22" s="89">
        <v>16.7968195182107</v>
      </c>
      <c r="P22" s="89">
        <v>8.1300813008129996E-2</v>
      </c>
      <c r="Q22" s="89">
        <v>8.3304193256986299</v>
      </c>
      <c r="R22" s="66"/>
    </row>
    <row r="23" spans="1:18" x14ac:dyDescent="0.25">
      <c r="A23" s="43" t="s">
        <v>23</v>
      </c>
      <c r="B23" s="19" t="s">
        <v>23</v>
      </c>
      <c r="C23" s="44" t="s">
        <v>11</v>
      </c>
      <c r="D23" s="45" t="s">
        <v>12</v>
      </c>
      <c r="E23" s="19"/>
      <c r="F23" s="84">
        <v>58.733687556968398</v>
      </c>
      <c r="G23" s="85">
        <v>54.562158737257903</v>
      </c>
      <c r="H23" s="86">
        <v>148.546523903251</v>
      </c>
      <c r="I23" s="87">
        <v>140.10799061430501</v>
      </c>
      <c r="J23" s="86">
        <v>87.246851226073204</v>
      </c>
      <c r="K23" s="87">
        <v>76.445944242559705</v>
      </c>
      <c r="L23" s="84">
        <v>7.64546146313302</v>
      </c>
      <c r="M23" s="85">
        <v>6.0228779614547703</v>
      </c>
      <c r="N23" s="85">
        <v>14.128816238102299</v>
      </c>
      <c r="O23" s="85">
        <v>14.8013257272003</v>
      </c>
      <c r="P23" s="85">
        <v>0.58925476603119498</v>
      </c>
      <c r="Q23" s="85">
        <v>8.2797674752207993</v>
      </c>
      <c r="R23" s="66"/>
    </row>
    <row r="24" spans="1:18" x14ac:dyDescent="0.25">
      <c r="A24" s="43" t="s">
        <v>24</v>
      </c>
      <c r="B24" s="19" t="s">
        <v>24</v>
      </c>
      <c r="C24" s="44" t="s">
        <v>11</v>
      </c>
      <c r="D24" s="45" t="s">
        <v>12</v>
      </c>
      <c r="E24" s="19"/>
      <c r="F24" s="88">
        <v>52.837333352349901</v>
      </c>
      <c r="G24" s="89">
        <v>49.411325555441202</v>
      </c>
      <c r="H24" s="90">
        <v>94.623855492421598</v>
      </c>
      <c r="I24" s="91">
        <v>91.172369106718804</v>
      </c>
      <c r="J24" s="90">
        <v>49.9967219573767</v>
      </c>
      <c r="K24" s="91">
        <v>45.049476115929401</v>
      </c>
      <c r="L24" s="88">
        <v>6.9336488313079601</v>
      </c>
      <c r="M24" s="89">
        <v>3.7856714918340799</v>
      </c>
      <c r="N24" s="89">
        <v>10.9818054902927</v>
      </c>
      <c r="O24" s="89">
        <v>18.556192498604101</v>
      </c>
      <c r="P24" s="89">
        <v>6.8248907781320103</v>
      </c>
      <c r="Q24" s="89">
        <v>14.231753569115901</v>
      </c>
      <c r="R24" s="66"/>
    </row>
    <row r="25" spans="1:18" x14ac:dyDescent="0.25">
      <c r="A25" s="43" t="s">
        <v>25</v>
      </c>
      <c r="B25" s="19" t="s">
        <v>25</v>
      </c>
      <c r="C25" s="44" t="s">
        <v>11</v>
      </c>
      <c r="D25" s="45" t="s">
        <v>12</v>
      </c>
      <c r="E25" s="19"/>
      <c r="F25" s="84">
        <v>59.428032876175699</v>
      </c>
      <c r="G25" s="85">
        <v>56.547695546538797</v>
      </c>
      <c r="H25" s="86">
        <v>121.16496076452501</v>
      </c>
      <c r="I25" s="87">
        <v>111.823689251565</v>
      </c>
      <c r="J25" s="86">
        <v>72.005952717547601</v>
      </c>
      <c r="K25" s="87">
        <v>63.2337193468828</v>
      </c>
      <c r="L25" s="84">
        <v>5.0936422816140698</v>
      </c>
      <c r="M25" s="85">
        <v>8.3535712115037306</v>
      </c>
      <c r="N25" s="85">
        <v>13.8727145283717</v>
      </c>
      <c r="O25" s="85">
        <v>13.8727145283717</v>
      </c>
      <c r="P25" s="85">
        <v>0</v>
      </c>
      <c r="Q25" s="85">
        <v>5.0936422816140698</v>
      </c>
      <c r="R25" s="66"/>
    </row>
    <row r="26" spans="1:18" x14ac:dyDescent="0.25">
      <c r="A26" s="43" t="s">
        <v>26</v>
      </c>
      <c r="B26" s="19" t="s">
        <v>26</v>
      </c>
      <c r="C26" s="44" t="s">
        <v>11</v>
      </c>
      <c r="D26" s="45" t="s">
        <v>12</v>
      </c>
      <c r="E26" s="19"/>
      <c r="F26" s="88">
        <v>47.447182358529403</v>
      </c>
      <c r="G26" s="89">
        <v>47.309298904498704</v>
      </c>
      <c r="H26" s="90">
        <v>149.128674185374</v>
      </c>
      <c r="I26" s="91">
        <v>151.01726875033401</v>
      </c>
      <c r="J26" s="90">
        <v>70.757353989592005</v>
      </c>
      <c r="K26" s="91">
        <v>71.445211070505707</v>
      </c>
      <c r="L26" s="88">
        <v>0.29145106189167003</v>
      </c>
      <c r="M26" s="89">
        <v>-1.2505818576824701</v>
      </c>
      <c r="N26" s="89">
        <v>-0.962775629894847</v>
      </c>
      <c r="O26" s="89">
        <v>-0.69101531214073597</v>
      </c>
      <c r="P26" s="89">
        <v>0.27440219521756098</v>
      </c>
      <c r="Q26" s="89">
        <v>0.566653005221048</v>
      </c>
      <c r="R26" s="66"/>
    </row>
    <row r="27" spans="1:18" x14ac:dyDescent="0.25">
      <c r="A27" s="43" t="s">
        <v>27</v>
      </c>
      <c r="B27" s="19" t="s">
        <v>27</v>
      </c>
      <c r="C27" s="44" t="s">
        <v>11</v>
      </c>
      <c r="D27" s="45" t="s">
        <v>12</v>
      </c>
      <c r="E27" s="19"/>
      <c r="F27" s="84">
        <v>41.960159362549803</v>
      </c>
      <c r="G27" s="85">
        <v>41.707162802178303</v>
      </c>
      <c r="H27" s="86">
        <v>109.29310993592399</v>
      </c>
      <c r="I27" s="87">
        <v>109.467848617841</v>
      </c>
      <c r="J27" s="86">
        <v>45.859563101400802</v>
      </c>
      <c r="K27" s="87">
        <v>45.655933839085002</v>
      </c>
      <c r="L27" s="84">
        <v>0.60660218382987297</v>
      </c>
      <c r="M27" s="85">
        <v>-0.159625574195918</v>
      </c>
      <c r="N27" s="85">
        <v>0.44600831741493202</v>
      </c>
      <c r="O27" s="85">
        <v>0.47803318855072502</v>
      </c>
      <c r="P27" s="85">
        <v>3.1882671767894097E-2</v>
      </c>
      <c r="Q27" s="85">
        <v>0.63867825658097499</v>
      </c>
      <c r="R27" s="66"/>
    </row>
    <row r="28" spans="1:18" x14ac:dyDescent="0.25">
      <c r="A28" s="43" t="s">
        <v>28</v>
      </c>
      <c r="B28" s="19" t="s">
        <v>28</v>
      </c>
      <c r="C28" s="44" t="s">
        <v>11</v>
      </c>
      <c r="D28" s="45" t="s">
        <v>12</v>
      </c>
      <c r="E28" s="19"/>
      <c r="F28" s="88">
        <v>51.184153218736</v>
      </c>
      <c r="G28" s="89">
        <v>48.967061624808601</v>
      </c>
      <c r="H28" s="90">
        <v>102.452562724057</v>
      </c>
      <c r="I28" s="91">
        <v>102.310362797401</v>
      </c>
      <c r="J28" s="90">
        <v>52.439476681203402</v>
      </c>
      <c r="K28" s="91">
        <v>50.0983783995691</v>
      </c>
      <c r="L28" s="88">
        <v>4.5277203090415901</v>
      </c>
      <c r="M28" s="89">
        <v>0.13898878155434699</v>
      </c>
      <c r="N28" s="89">
        <v>4.6730021138856603</v>
      </c>
      <c r="O28" s="89">
        <v>4.9121495703848703</v>
      </c>
      <c r="P28" s="89">
        <v>0.22847100175746901</v>
      </c>
      <c r="Q28" s="89">
        <v>4.7665358387458996</v>
      </c>
      <c r="R28" s="66"/>
    </row>
    <row r="29" spans="1:18" x14ac:dyDescent="0.25">
      <c r="A29" s="43" t="s">
        <v>29</v>
      </c>
      <c r="B29" s="19" t="s">
        <v>29</v>
      </c>
      <c r="C29" s="44" t="s">
        <v>11</v>
      </c>
      <c r="D29" s="45" t="s">
        <v>12</v>
      </c>
      <c r="E29" s="19"/>
      <c r="F29" s="84">
        <v>50.919735875403198</v>
      </c>
      <c r="G29" s="85">
        <v>53.575690597472999</v>
      </c>
      <c r="H29" s="86">
        <v>80.714510235246607</v>
      </c>
      <c r="I29" s="87">
        <v>88.837206391977702</v>
      </c>
      <c r="J29" s="86">
        <v>41.099615424912898</v>
      </c>
      <c r="K29" s="87">
        <v>47.595146832004502</v>
      </c>
      <c r="L29" s="84">
        <v>-4.9573877489038303</v>
      </c>
      <c r="M29" s="85">
        <v>-9.14334937648891</v>
      </c>
      <c r="N29" s="85">
        <v>-13.6474658435632</v>
      </c>
      <c r="O29" s="85">
        <v>-12.1309825893404</v>
      </c>
      <c r="P29" s="85">
        <v>1.75615373542536</v>
      </c>
      <c r="Q29" s="85">
        <v>-3.28829336361036</v>
      </c>
      <c r="R29" s="66"/>
    </row>
    <row r="30" spans="1:18" x14ac:dyDescent="0.25">
      <c r="A30" s="43" t="s">
        <v>30</v>
      </c>
      <c r="B30" s="19" t="s">
        <v>30</v>
      </c>
      <c r="C30" s="44" t="s">
        <v>11</v>
      </c>
      <c r="D30" s="45" t="s">
        <v>12</v>
      </c>
      <c r="E30" s="19"/>
      <c r="F30" s="88">
        <v>53.992428292909402</v>
      </c>
      <c r="G30" s="89">
        <v>55.778437300640697</v>
      </c>
      <c r="H30" s="90">
        <v>85.901648239542197</v>
      </c>
      <c r="I30" s="91">
        <v>85.521143511123896</v>
      </c>
      <c r="J30" s="90">
        <v>46.380385828162197</v>
      </c>
      <c r="K30" s="91">
        <v>47.702357412143201</v>
      </c>
      <c r="L30" s="88">
        <v>-3.2019703207259198</v>
      </c>
      <c r="M30" s="89">
        <v>0.44492474351545303</v>
      </c>
      <c r="N30" s="89">
        <v>-2.7712919354473899</v>
      </c>
      <c r="O30" s="89">
        <v>-0.12948009121707801</v>
      </c>
      <c r="P30" s="89">
        <v>2.7171109200343899</v>
      </c>
      <c r="Q30" s="89">
        <v>-0.57186048593223204</v>
      </c>
      <c r="R30" s="66"/>
    </row>
    <row r="31" spans="1:18" x14ac:dyDescent="0.25">
      <c r="A31" s="19" t="s">
        <v>64</v>
      </c>
      <c r="B31" s="19" t="s">
        <v>64</v>
      </c>
      <c r="C31" s="44" t="s">
        <v>11</v>
      </c>
      <c r="D31" s="45" t="s">
        <v>12</v>
      </c>
      <c r="E31" s="19"/>
      <c r="F31" s="84">
        <v>53.979499547784101</v>
      </c>
      <c r="G31" s="85">
        <v>50.0710624919247</v>
      </c>
      <c r="H31" s="86">
        <v>179.951805760561</v>
      </c>
      <c r="I31" s="87">
        <v>175.103644417684</v>
      </c>
      <c r="J31" s="86">
        <v>97.137084176751699</v>
      </c>
      <c r="K31" s="87">
        <v>87.676255222016394</v>
      </c>
      <c r="L31" s="84">
        <v>7.8057801479442599</v>
      </c>
      <c r="M31" s="85">
        <v>2.7687381145035399</v>
      </c>
      <c r="N31" s="85">
        <v>10.7906398725382</v>
      </c>
      <c r="O31" s="85">
        <v>10.7906398725382</v>
      </c>
      <c r="P31" s="85">
        <v>0</v>
      </c>
      <c r="Q31" s="85">
        <v>7.8057801479442599</v>
      </c>
      <c r="R31" s="66"/>
    </row>
    <row r="32" spans="1:18" x14ac:dyDescent="0.25">
      <c r="A32" s="43" t="s">
        <v>31</v>
      </c>
      <c r="B32" s="19" t="s">
        <v>31</v>
      </c>
      <c r="C32" s="44" t="s">
        <v>11</v>
      </c>
      <c r="D32" s="45" t="s">
        <v>12</v>
      </c>
      <c r="E32" s="19"/>
      <c r="F32" s="88">
        <v>51.916318807640501</v>
      </c>
      <c r="G32" s="89">
        <v>51.821525768021097</v>
      </c>
      <c r="H32" s="90">
        <v>97.975903630124606</v>
      </c>
      <c r="I32" s="91">
        <v>99.289485955141203</v>
      </c>
      <c r="J32" s="90">
        <v>50.865482483282101</v>
      </c>
      <c r="K32" s="91">
        <v>51.453326549179202</v>
      </c>
      <c r="L32" s="88">
        <v>0.182922131709741</v>
      </c>
      <c r="M32" s="89">
        <v>-1.32298230006957</v>
      </c>
      <c r="N32" s="89">
        <v>-1.1424801957852599</v>
      </c>
      <c r="O32" s="89">
        <v>3.3641536391989901</v>
      </c>
      <c r="P32" s="89">
        <v>4.5587162654996298</v>
      </c>
      <c r="Q32" s="89">
        <v>4.7499772981808199</v>
      </c>
      <c r="R32" s="66"/>
    </row>
    <row r="33" spans="1:18" x14ac:dyDescent="0.25">
      <c r="A33" s="43" t="s">
        <v>32</v>
      </c>
      <c r="B33" s="19" t="s">
        <v>32</v>
      </c>
      <c r="C33" s="44" t="s">
        <v>11</v>
      </c>
      <c r="D33" s="45" t="s">
        <v>12</v>
      </c>
      <c r="E33" s="19"/>
      <c r="F33" s="84">
        <v>52.811558527445001</v>
      </c>
      <c r="G33" s="85">
        <v>52.415680799470898</v>
      </c>
      <c r="H33" s="86">
        <v>85.729428785849606</v>
      </c>
      <c r="I33" s="87">
        <v>87.435724298181</v>
      </c>
      <c r="J33" s="86">
        <v>45.2750474584833</v>
      </c>
      <c r="K33" s="87">
        <v>45.830030152840003</v>
      </c>
      <c r="L33" s="84">
        <v>0.75526583254477198</v>
      </c>
      <c r="M33" s="85">
        <v>-1.9514855352628999</v>
      </c>
      <c r="N33" s="85">
        <v>-1.21095860619302</v>
      </c>
      <c r="O33" s="85">
        <v>-1.21095860619302</v>
      </c>
      <c r="P33" s="85">
        <v>0</v>
      </c>
      <c r="Q33" s="85">
        <v>0.75526583254477198</v>
      </c>
      <c r="R33" s="66"/>
    </row>
    <row r="34" spans="1:18" x14ac:dyDescent="0.25">
      <c r="A34" s="43" t="s">
        <v>33</v>
      </c>
      <c r="B34" s="19" t="s">
        <v>33</v>
      </c>
      <c r="C34" s="44" t="s">
        <v>11</v>
      </c>
      <c r="D34" s="45" t="s">
        <v>12</v>
      </c>
      <c r="E34" s="19"/>
      <c r="F34" s="88">
        <v>47.846861231496902</v>
      </c>
      <c r="G34" s="89">
        <v>52.953592914540103</v>
      </c>
      <c r="H34" s="90">
        <v>87.301654106134706</v>
      </c>
      <c r="I34" s="91">
        <v>84.237867019712297</v>
      </c>
      <c r="J34" s="90">
        <v>41.771101292963699</v>
      </c>
      <c r="K34" s="91">
        <v>44.606977181510103</v>
      </c>
      <c r="L34" s="88">
        <v>-9.6437869499899396</v>
      </c>
      <c r="M34" s="89">
        <v>3.6370663156813201</v>
      </c>
      <c r="N34" s="89">
        <v>-6.3574715610227797</v>
      </c>
      <c r="O34" s="89">
        <v>-5.1037247159978101</v>
      </c>
      <c r="P34" s="89">
        <v>1.3388647935130999</v>
      </c>
      <c r="Q34" s="89">
        <v>-8.4340394247116599</v>
      </c>
      <c r="R34" s="66"/>
    </row>
    <row r="35" spans="1:18" x14ac:dyDescent="0.25">
      <c r="A35" s="43" t="s">
        <v>63</v>
      </c>
      <c r="B35" s="43" t="s">
        <v>46</v>
      </c>
      <c r="C35" s="44" t="s">
        <v>11</v>
      </c>
      <c r="D35" s="45" t="s">
        <v>12</v>
      </c>
      <c r="E35" s="19"/>
      <c r="F35" s="84">
        <v>43.514269412962001</v>
      </c>
      <c r="G35" s="85">
        <v>43.335898808727002</v>
      </c>
      <c r="H35" s="86">
        <v>113.09867726687</v>
      </c>
      <c r="I35" s="87">
        <v>106.89224593645</v>
      </c>
      <c r="J35" s="86">
        <v>49.214063128402501</v>
      </c>
      <c r="K35" s="87">
        <v>46.322715533395701</v>
      </c>
      <c r="L35" s="84">
        <v>0.41160010323609603</v>
      </c>
      <c r="M35" s="85">
        <v>5.8062502813440497</v>
      </c>
      <c r="N35" s="85">
        <v>6.2417489167323099</v>
      </c>
      <c r="O35" s="85">
        <v>8.1097962654238103</v>
      </c>
      <c r="P35" s="85">
        <v>1.75829875518672</v>
      </c>
      <c r="Q35" s="85">
        <v>2.1771360179143602</v>
      </c>
      <c r="R35" s="66"/>
    </row>
    <row r="36" spans="1:18" x14ac:dyDescent="0.25">
      <c r="A36" s="43" t="s">
        <v>34</v>
      </c>
      <c r="B36" s="19" t="s">
        <v>34</v>
      </c>
      <c r="C36" s="44" t="s">
        <v>11</v>
      </c>
      <c r="D36" s="45" t="s">
        <v>12</v>
      </c>
      <c r="E36" s="19"/>
      <c r="F36" s="88">
        <v>49.681173703136601</v>
      </c>
      <c r="G36" s="89">
        <v>53.860793584295799</v>
      </c>
      <c r="H36" s="90">
        <v>100.374193479826</v>
      </c>
      <c r="I36" s="91">
        <v>96.879398639939495</v>
      </c>
      <c r="J36" s="90">
        <v>49.867077415835098</v>
      </c>
      <c r="K36" s="91">
        <v>52.180012927165002</v>
      </c>
      <c r="L36" s="88">
        <v>-7.7600414012055898</v>
      </c>
      <c r="M36" s="89">
        <v>3.60736636369493</v>
      </c>
      <c r="N36" s="89">
        <v>-4.4326081608265397</v>
      </c>
      <c r="O36" s="89">
        <v>-2.4999837247467802</v>
      </c>
      <c r="P36" s="89">
        <v>2.02226345083487</v>
      </c>
      <c r="Q36" s="89">
        <v>-5.8947064313969504</v>
      </c>
      <c r="R36" s="66"/>
    </row>
    <row r="37" spans="1:18" x14ac:dyDescent="0.25">
      <c r="A37" s="43" t="s">
        <v>35</v>
      </c>
      <c r="B37" s="19" t="s">
        <v>35</v>
      </c>
      <c r="C37" s="44" t="s">
        <v>11</v>
      </c>
      <c r="D37" s="45" t="s">
        <v>12</v>
      </c>
      <c r="E37" s="19"/>
      <c r="F37" s="84">
        <v>46.215392430784803</v>
      </c>
      <c r="G37" s="85">
        <v>48.872422187179403</v>
      </c>
      <c r="H37" s="86">
        <v>134.31435413736801</v>
      </c>
      <c r="I37" s="87">
        <v>135.16533628845301</v>
      </c>
      <c r="J37" s="86">
        <v>62.073905855458698</v>
      </c>
      <c r="K37" s="87">
        <v>66.058573801613605</v>
      </c>
      <c r="L37" s="84">
        <v>-5.43666476406319</v>
      </c>
      <c r="M37" s="85">
        <v>-0.62958608653108195</v>
      </c>
      <c r="N37" s="85">
        <v>-6.0320223656683902</v>
      </c>
      <c r="O37" s="85">
        <v>-3.7129265721300699</v>
      </c>
      <c r="P37" s="85">
        <v>2.4679639297579401</v>
      </c>
      <c r="Q37" s="85">
        <v>-3.1028757596641801</v>
      </c>
      <c r="R37" s="66"/>
    </row>
    <row r="38" spans="1:18" x14ac:dyDescent="0.25">
      <c r="A38" s="43" t="s">
        <v>36</v>
      </c>
      <c r="B38" s="19" t="s">
        <v>47</v>
      </c>
      <c r="C38" s="44" t="s">
        <v>11</v>
      </c>
      <c r="D38" s="45" t="s">
        <v>12</v>
      </c>
      <c r="E38" s="19"/>
      <c r="F38" s="88">
        <v>54.864416972323298</v>
      </c>
      <c r="G38" s="89">
        <v>45.627994606122598</v>
      </c>
      <c r="H38" s="90">
        <v>104.96702723507499</v>
      </c>
      <c r="I38" s="91">
        <v>95.924980926430507</v>
      </c>
      <c r="J38" s="90">
        <v>57.589547505703798</v>
      </c>
      <c r="K38" s="91">
        <v>43.768645123035803</v>
      </c>
      <c r="L38" s="88">
        <v>20.2428847595272</v>
      </c>
      <c r="M38" s="89">
        <v>9.4261643018509993</v>
      </c>
      <c r="N38" s="89">
        <v>31.5771766382456</v>
      </c>
      <c r="O38" s="89">
        <v>37.057933625400501</v>
      </c>
      <c r="P38" s="89">
        <v>4.1654313667358398</v>
      </c>
      <c r="Q38" s="89">
        <v>25.251519597568599</v>
      </c>
      <c r="R38" s="66"/>
    </row>
    <row r="39" spans="1:18" x14ac:dyDescent="0.25">
      <c r="A39" s="43" t="s">
        <v>37</v>
      </c>
      <c r="B39" s="19" t="s">
        <v>37</v>
      </c>
      <c r="C39" s="44" t="s">
        <v>11</v>
      </c>
      <c r="D39" s="45" t="s">
        <v>12</v>
      </c>
      <c r="E39" s="19"/>
      <c r="F39" s="84">
        <v>45.867531971750303</v>
      </c>
      <c r="G39" s="85">
        <v>42.121220888181597</v>
      </c>
      <c r="H39" s="86">
        <v>96.831036835269003</v>
      </c>
      <c r="I39" s="87">
        <v>95.125831501730801</v>
      </c>
      <c r="J39" s="86">
        <v>44.414006778994299</v>
      </c>
      <c r="K39" s="87">
        <v>40.0681616085635</v>
      </c>
      <c r="L39" s="84">
        <v>8.8941179874958909</v>
      </c>
      <c r="M39" s="85">
        <v>1.7925786367577199</v>
      </c>
      <c r="N39" s="85">
        <v>10.8461306832255</v>
      </c>
      <c r="O39" s="85">
        <v>10.885896111273199</v>
      </c>
      <c r="P39" s="85">
        <v>3.5874439461883401E-2</v>
      </c>
      <c r="Q39" s="85">
        <v>8.9331831419308703</v>
      </c>
      <c r="R39" s="66"/>
    </row>
    <row r="40" spans="1:18" x14ac:dyDescent="0.25">
      <c r="A40" s="43" t="s">
        <v>38</v>
      </c>
      <c r="B40" s="19" t="s">
        <v>38</v>
      </c>
      <c r="C40" s="44" t="s">
        <v>11</v>
      </c>
      <c r="D40" s="45" t="s">
        <v>12</v>
      </c>
      <c r="E40" s="19"/>
      <c r="F40" s="88">
        <v>43.355017992290797</v>
      </c>
      <c r="G40" s="89">
        <v>39.9728416669181</v>
      </c>
      <c r="H40" s="90">
        <v>97.002718169868999</v>
      </c>
      <c r="I40" s="91">
        <v>92.816424139024306</v>
      </c>
      <c r="J40" s="90">
        <v>42.055545915557801</v>
      </c>
      <c r="K40" s="91">
        <v>37.101362261987298</v>
      </c>
      <c r="L40" s="88">
        <v>8.4611856058555706</v>
      </c>
      <c r="M40" s="89">
        <v>4.5102944545399</v>
      </c>
      <c r="N40" s="89">
        <v>13.3531044455647</v>
      </c>
      <c r="O40" s="89">
        <v>6.8424584091216003</v>
      </c>
      <c r="P40" s="89">
        <v>-5.7436856875584601</v>
      </c>
      <c r="Q40" s="89">
        <v>2.2315160116558199</v>
      </c>
      <c r="R40" s="66"/>
    </row>
    <row r="41" spans="1:18" x14ac:dyDescent="0.25">
      <c r="A41" s="43" t="s">
        <v>39</v>
      </c>
      <c r="B41" s="19" t="s">
        <v>39</v>
      </c>
      <c r="C41" s="44" t="s">
        <v>11</v>
      </c>
      <c r="D41" s="45" t="s">
        <v>12</v>
      </c>
      <c r="E41" s="19"/>
      <c r="F41" s="84">
        <v>42.470631533924099</v>
      </c>
      <c r="G41" s="85">
        <v>43.4134635191364</v>
      </c>
      <c r="H41" s="86">
        <v>103.956225261727</v>
      </c>
      <c r="I41" s="87">
        <v>105.81444046404501</v>
      </c>
      <c r="J41" s="86">
        <v>44.1508653874847</v>
      </c>
      <c r="K41" s="87">
        <v>45.9377135088369</v>
      </c>
      <c r="L41" s="84">
        <v>-2.1717502101547499</v>
      </c>
      <c r="M41" s="85">
        <v>-1.7561073839910599</v>
      </c>
      <c r="N41" s="85">
        <v>-3.8897193283434501</v>
      </c>
      <c r="O41" s="85">
        <v>-0.483512063160221</v>
      </c>
      <c r="P41" s="85">
        <v>3.5440613026819898</v>
      </c>
      <c r="Q41" s="85">
        <v>1.2953429337382201</v>
      </c>
      <c r="R41" s="66"/>
    </row>
    <row r="42" spans="1:18" x14ac:dyDescent="0.25">
      <c r="B42" s="19"/>
      <c r="C42" s="44"/>
      <c r="D42" s="45"/>
    </row>
    <row r="43" spans="1:18" x14ac:dyDescent="0.25">
      <c r="B43" s="19"/>
      <c r="C43" s="44"/>
      <c r="D43" s="45"/>
    </row>
    <row r="44" spans="1:18" x14ac:dyDescent="0.25">
      <c r="A44" s="36" t="s">
        <v>50</v>
      </c>
      <c r="B44" s="19" t="s">
        <v>50</v>
      </c>
      <c r="C44" s="44" t="s">
        <v>11</v>
      </c>
      <c r="D44" s="45" t="s">
        <v>12</v>
      </c>
      <c r="F44" s="75">
        <v>49.6026137696959</v>
      </c>
      <c r="G44" s="76">
        <v>50.323450189277501</v>
      </c>
      <c r="H44" s="77">
        <v>110.03740482686401</v>
      </c>
      <c r="I44" s="78">
        <v>108.741575512697</v>
      </c>
      <c r="J44" s="77">
        <v>54.581428918466202</v>
      </c>
      <c r="K44" s="78">
        <v>54.722512588167703</v>
      </c>
      <c r="L44" s="75">
        <v>-1.43240659547451</v>
      </c>
      <c r="M44" s="76">
        <v>1.1916594991910601</v>
      </c>
      <c r="N44" s="76">
        <v>-0.25781650554546098</v>
      </c>
      <c r="O44" s="76">
        <v>2.5402418641742202</v>
      </c>
      <c r="P44" s="76">
        <v>2.8052908726178498</v>
      </c>
      <c r="Q44" s="76">
        <v>1.33270110566171</v>
      </c>
      <c r="R44" s="66"/>
    </row>
    <row r="45" spans="1:18" x14ac:dyDescent="0.25">
      <c r="A45" s="43" t="s">
        <v>51</v>
      </c>
      <c r="B45" s="19" t="s">
        <v>51</v>
      </c>
      <c r="C45" s="44" t="s">
        <v>11</v>
      </c>
      <c r="D45" s="45" t="s">
        <v>12</v>
      </c>
      <c r="F45" s="84">
        <v>43.103230850715001</v>
      </c>
      <c r="G45" s="85">
        <v>44.296199147519403</v>
      </c>
      <c r="H45" s="86">
        <v>108.189418373317</v>
      </c>
      <c r="I45" s="87">
        <v>98.7992649319592</v>
      </c>
      <c r="J45" s="73">
        <v>46.633134757496997</v>
      </c>
      <c r="K45" s="74">
        <v>43.764319150546001</v>
      </c>
      <c r="L45" s="84">
        <v>-2.6931617605192701</v>
      </c>
      <c r="M45" s="85">
        <v>9.5042745994368207</v>
      </c>
      <c r="N45" s="85">
        <v>6.5551473497907704</v>
      </c>
      <c r="O45" s="85">
        <v>6.5551473497907704</v>
      </c>
      <c r="P45" s="85">
        <v>0</v>
      </c>
      <c r="Q45" s="85">
        <v>-2.6931617605192701</v>
      </c>
      <c r="R45" s="66"/>
    </row>
    <row r="46" spans="1:18" x14ac:dyDescent="0.25">
      <c r="A46" s="43" t="s">
        <v>52</v>
      </c>
      <c r="B46" s="19" t="s">
        <v>52</v>
      </c>
      <c r="C46" s="44" t="s">
        <v>11</v>
      </c>
      <c r="D46" s="45" t="s">
        <v>12</v>
      </c>
      <c r="F46" s="88">
        <v>36.830963893098499</v>
      </c>
      <c r="G46" s="89">
        <v>36.912570761074598</v>
      </c>
      <c r="H46" s="90">
        <v>95.230950297171901</v>
      </c>
      <c r="I46" s="91">
        <v>96.354629381694195</v>
      </c>
      <c r="J46" s="90">
        <v>35.074476919006003</v>
      </c>
      <c r="K46" s="91">
        <v>35.566970752089098</v>
      </c>
      <c r="L46" s="88">
        <v>-0.22108150771815699</v>
      </c>
      <c r="M46" s="89">
        <v>-1.16619107118455</v>
      </c>
      <c r="N46" s="89">
        <v>-1.3846943460996599</v>
      </c>
      <c r="O46" s="89">
        <v>-7.9086874081613097</v>
      </c>
      <c r="P46" s="89">
        <v>-6.6155988857938697</v>
      </c>
      <c r="Q46" s="89">
        <v>-6.8220545277507298</v>
      </c>
      <c r="R46" s="66"/>
    </row>
    <row r="47" spans="1:18" x14ac:dyDescent="0.25">
      <c r="A47" s="43" t="s">
        <v>53</v>
      </c>
      <c r="B47" s="19" t="s">
        <v>53</v>
      </c>
      <c r="C47" s="44" t="s">
        <v>11</v>
      </c>
      <c r="D47" s="45" t="s">
        <v>12</v>
      </c>
      <c r="F47" s="84">
        <v>47.7980795429213</v>
      </c>
      <c r="G47" s="85">
        <v>48.143862710103598</v>
      </c>
      <c r="H47" s="86">
        <v>106.185754824534</v>
      </c>
      <c r="I47" s="87">
        <v>107.78937218816</v>
      </c>
      <c r="J47" s="86">
        <v>50.754751554282201</v>
      </c>
      <c r="K47" s="87">
        <v>51.893967362350402</v>
      </c>
      <c r="L47" s="84">
        <v>-0.71822896568235906</v>
      </c>
      <c r="M47" s="85">
        <v>-1.4877323534520801</v>
      </c>
      <c r="N47" s="85">
        <v>-2.1952759944401201</v>
      </c>
      <c r="O47" s="85">
        <v>-1.39268768328797</v>
      </c>
      <c r="P47" s="85">
        <v>0.82060280759702697</v>
      </c>
      <c r="Q47" s="85">
        <v>9.6480034857302902E-2</v>
      </c>
      <c r="R47" s="66"/>
    </row>
    <row r="48" spans="1:18" x14ac:dyDescent="0.25">
      <c r="A48" s="43" t="s">
        <v>54</v>
      </c>
      <c r="B48" s="19" t="s">
        <v>54</v>
      </c>
      <c r="C48" s="44" t="s">
        <v>11</v>
      </c>
      <c r="D48" s="45" t="s">
        <v>12</v>
      </c>
      <c r="F48" s="88">
        <v>56.4414035010956</v>
      </c>
      <c r="G48" s="89">
        <v>52.387082041961001</v>
      </c>
      <c r="H48" s="90">
        <v>132.71244923646</v>
      </c>
      <c r="I48" s="91">
        <v>125.097811039712</v>
      </c>
      <c r="J48" s="90">
        <v>74.904768969737603</v>
      </c>
      <c r="K48" s="91">
        <v>65.535092902071696</v>
      </c>
      <c r="L48" s="88">
        <v>7.7391625971592903</v>
      </c>
      <c r="M48" s="89">
        <v>6.0869475920172</v>
      </c>
      <c r="N48" s="89">
        <v>14.297188960526499</v>
      </c>
      <c r="O48" s="89">
        <v>15.4521014710028</v>
      </c>
      <c r="P48" s="89">
        <v>1.0104469943483401</v>
      </c>
      <c r="Q48" s="89">
        <v>8.8278097273583693</v>
      </c>
      <c r="R48" s="66"/>
    </row>
    <row r="49" spans="1:18" x14ac:dyDescent="0.25">
      <c r="A49" s="43" t="s">
        <v>55</v>
      </c>
      <c r="B49" s="19" t="s">
        <v>55</v>
      </c>
      <c r="C49" s="44" t="s">
        <v>11</v>
      </c>
      <c r="D49" s="45" t="s">
        <v>12</v>
      </c>
      <c r="F49" s="84">
        <v>43.695781763346403</v>
      </c>
      <c r="G49" s="85">
        <v>41.543661043028997</v>
      </c>
      <c r="H49" s="86">
        <v>93.937021865071898</v>
      </c>
      <c r="I49" s="87">
        <v>93.109682659364694</v>
      </c>
      <c r="J49" s="86">
        <v>41.0465160691489</v>
      </c>
      <c r="K49" s="87">
        <v>38.681170962246497</v>
      </c>
      <c r="L49" s="84">
        <v>5.18038291831901</v>
      </c>
      <c r="M49" s="85">
        <v>0.88856409137803805</v>
      </c>
      <c r="N49" s="85">
        <v>6.1149780321051104</v>
      </c>
      <c r="O49" s="85">
        <v>7.1182797835159803</v>
      </c>
      <c r="P49" s="85">
        <v>0.94548551959114102</v>
      </c>
      <c r="Q49" s="85">
        <v>6.1748482082622296</v>
      </c>
      <c r="R49" s="66"/>
    </row>
    <row r="50" spans="1:18" x14ac:dyDescent="0.25">
      <c r="A50" s="43" t="s">
        <v>56</v>
      </c>
      <c r="B50" s="19" t="s">
        <v>56</v>
      </c>
      <c r="C50" s="44" t="s">
        <v>11</v>
      </c>
      <c r="D50" s="45" t="s">
        <v>12</v>
      </c>
      <c r="F50" s="88">
        <v>50.4437901613977</v>
      </c>
      <c r="G50" s="89">
        <v>49.097666121599502</v>
      </c>
      <c r="H50" s="90">
        <v>104.76608952510701</v>
      </c>
      <c r="I50" s="91">
        <v>95.708197438536899</v>
      </c>
      <c r="J50" s="90">
        <v>52.847986360347498</v>
      </c>
      <c r="K50" s="91">
        <v>46.990491229374101</v>
      </c>
      <c r="L50" s="88">
        <v>2.7417271453684302</v>
      </c>
      <c r="M50" s="89">
        <v>9.4640713428834893</v>
      </c>
      <c r="N50" s="89">
        <v>12.465277501316701</v>
      </c>
      <c r="O50" s="89">
        <v>16.689203822218701</v>
      </c>
      <c r="P50" s="89">
        <v>3.7557603686635899</v>
      </c>
      <c r="Q50" s="89">
        <v>6.6004602155746603</v>
      </c>
      <c r="R50" s="66"/>
    </row>
    <row r="51" spans="1:18" x14ac:dyDescent="0.25">
      <c r="A51" s="43" t="s">
        <v>57</v>
      </c>
      <c r="B51" s="19" t="s">
        <v>57</v>
      </c>
      <c r="C51" s="44" t="s">
        <v>11</v>
      </c>
      <c r="D51" s="45" t="s">
        <v>12</v>
      </c>
      <c r="F51" s="84">
        <v>47.521422513379903</v>
      </c>
      <c r="G51" s="85">
        <v>40.964312555180101</v>
      </c>
      <c r="H51" s="86">
        <v>108.57219636593</v>
      </c>
      <c r="I51" s="87">
        <v>102.908417138684</v>
      </c>
      <c r="J51" s="86">
        <v>51.595052167110197</v>
      </c>
      <c r="K51" s="87">
        <v>42.155725642279101</v>
      </c>
      <c r="L51" s="84">
        <v>16.0068839172318</v>
      </c>
      <c r="M51" s="85">
        <v>5.5037084280612198</v>
      </c>
      <c r="N51" s="85">
        <v>22.391564564515701</v>
      </c>
      <c r="O51" s="85">
        <v>22.142407341923398</v>
      </c>
      <c r="P51" s="85">
        <v>-0.20357385206966699</v>
      </c>
      <c r="Q51" s="85">
        <v>15.7707242349755</v>
      </c>
      <c r="R51" s="66"/>
    </row>
    <row r="52" spans="1:18" x14ac:dyDescent="0.25">
      <c r="A52" s="43" t="s">
        <v>58</v>
      </c>
      <c r="B52" s="19" t="s">
        <v>58</v>
      </c>
      <c r="C52" s="44" t="s">
        <v>11</v>
      </c>
      <c r="D52" s="45" t="s">
        <v>12</v>
      </c>
      <c r="F52" s="88">
        <v>37.336417437692702</v>
      </c>
      <c r="G52" s="89">
        <v>42.936749328419502</v>
      </c>
      <c r="H52" s="90">
        <v>82.934127923201402</v>
      </c>
      <c r="I52" s="91">
        <v>84.1364188210961</v>
      </c>
      <c r="J52" s="90">
        <v>30.964632199716501</v>
      </c>
      <c r="K52" s="91">
        <v>36.1254432431232</v>
      </c>
      <c r="L52" s="88">
        <v>-13.0432135136507</v>
      </c>
      <c r="M52" s="89">
        <v>-1.42897797973935</v>
      </c>
      <c r="N52" s="89">
        <v>-14.285806844429599</v>
      </c>
      <c r="O52" s="89">
        <v>-8.6816441811266802</v>
      </c>
      <c r="P52" s="89">
        <v>6.5381968341362597</v>
      </c>
      <c r="Q52" s="89">
        <v>-7.3578076525335998</v>
      </c>
      <c r="R52" s="66"/>
    </row>
    <row r="53" spans="1:18" x14ac:dyDescent="0.25">
      <c r="A53" s="43" t="s">
        <v>59</v>
      </c>
      <c r="B53" s="19" t="s">
        <v>59</v>
      </c>
      <c r="C53" s="44" t="s">
        <v>11</v>
      </c>
      <c r="D53" s="45" t="s">
        <v>12</v>
      </c>
      <c r="F53" s="84">
        <v>47.092324805339203</v>
      </c>
      <c r="G53" s="85">
        <v>51.165788512937901</v>
      </c>
      <c r="H53" s="86">
        <v>125.176334939531</v>
      </c>
      <c r="I53" s="87">
        <v>116.009873238195</v>
      </c>
      <c r="J53" s="86">
        <v>58.9484462291434</v>
      </c>
      <c r="K53" s="87">
        <v>59.357366395182602</v>
      </c>
      <c r="L53" s="84">
        <v>-7.9613034920172003</v>
      </c>
      <c r="M53" s="85">
        <v>7.9014496313727696</v>
      </c>
      <c r="N53" s="85">
        <v>-0.68891224606689005</v>
      </c>
      <c r="O53" s="85">
        <v>0.60156297555051597</v>
      </c>
      <c r="P53" s="85">
        <v>1.2994271342741299</v>
      </c>
      <c r="Q53" s="85">
        <v>-6.7653276955602504</v>
      </c>
      <c r="R53" s="66"/>
    </row>
    <row r="54" spans="1:18" x14ac:dyDescent="0.25">
      <c r="A54" s="72" t="s">
        <v>66</v>
      </c>
      <c r="B54" s="19" t="s">
        <v>72</v>
      </c>
      <c r="C54" s="44" t="s">
        <v>11</v>
      </c>
      <c r="D54" s="45" t="s">
        <v>12</v>
      </c>
      <c r="F54" s="88">
        <v>56.187664967459803</v>
      </c>
      <c r="G54" s="89">
        <v>51.1936684543344</v>
      </c>
      <c r="H54" s="90">
        <v>307.45314220142302</v>
      </c>
      <c r="I54" s="91">
        <v>303.66033851265502</v>
      </c>
      <c r="J54" s="90">
        <v>172.750741472063</v>
      </c>
      <c r="K54" s="91">
        <v>155.454866925478</v>
      </c>
      <c r="L54" s="88">
        <v>9.7551057853573209</v>
      </c>
      <c r="M54" s="89">
        <v>1.24902834112148</v>
      </c>
      <c r="N54" s="89">
        <v>11.1259781624443</v>
      </c>
      <c r="O54" s="89">
        <v>10.3676743412365</v>
      </c>
      <c r="P54" s="89">
        <v>-0.682382133995037</v>
      </c>
      <c r="Q54" s="89">
        <v>9.0061565523306903</v>
      </c>
    </row>
    <row r="55" spans="1:18" x14ac:dyDescent="0.25">
      <c r="A55" s="19" t="s">
        <v>67</v>
      </c>
      <c r="B55" t="s">
        <v>73</v>
      </c>
      <c r="C55" s="44" t="s">
        <v>11</v>
      </c>
      <c r="D55" s="45" t="s">
        <v>12</v>
      </c>
      <c r="F55" s="84">
        <v>55.3815006393734</v>
      </c>
      <c r="G55" s="85">
        <v>53.025103781635401</v>
      </c>
      <c r="H55" s="86">
        <v>175.75996291190401</v>
      </c>
      <c r="I55" s="87">
        <v>167.69815807095199</v>
      </c>
      <c r="J55" s="86">
        <v>97.338504983818595</v>
      </c>
      <c r="K55" s="87">
        <v>88.922122357013606</v>
      </c>
      <c r="L55" s="84">
        <v>4.4439269132633203</v>
      </c>
      <c r="M55" s="85">
        <v>4.8073305835242301</v>
      </c>
      <c r="N55" s="85">
        <v>9.4648917543983195</v>
      </c>
      <c r="O55" s="85">
        <v>11.997194015050001</v>
      </c>
      <c r="P55" s="85">
        <v>2.3133465169210101</v>
      </c>
      <c r="Q55" s="85">
        <v>6.8600768586468197</v>
      </c>
    </row>
    <row r="56" spans="1:18" x14ac:dyDescent="0.25">
      <c r="A56" s="72" t="s">
        <v>68</v>
      </c>
      <c r="B56" t="s">
        <v>74</v>
      </c>
      <c r="C56" s="44" t="s">
        <v>11</v>
      </c>
      <c r="D56" s="45" t="s">
        <v>12</v>
      </c>
      <c r="F56" s="88">
        <v>53.086361395666003</v>
      </c>
      <c r="G56" s="89">
        <v>50.755364948389598</v>
      </c>
      <c r="H56" s="90">
        <v>128.21695117917901</v>
      </c>
      <c r="I56" s="91">
        <v>125.443609855274</v>
      </c>
      <c r="J56" s="90">
        <v>68.065714073483804</v>
      </c>
      <c r="K56" s="91">
        <v>63.6693619864784</v>
      </c>
      <c r="L56" s="88">
        <v>4.5926109479199004</v>
      </c>
      <c r="M56" s="89">
        <v>2.2108271015995502</v>
      </c>
      <c r="N56" s="89">
        <v>6.9049727370270997</v>
      </c>
      <c r="O56" s="89">
        <v>7.4770867789137201</v>
      </c>
      <c r="P56" s="89">
        <v>0.53516130002104501</v>
      </c>
      <c r="Q56" s="89">
        <v>5.15235012439474</v>
      </c>
    </row>
    <row r="57" spans="1:18" x14ac:dyDescent="0.25">
      <c r="A57" s="19" t="s">
        <v>69</v>
      </c>
      <c r="B57" t="s">
        <v>75</v>
      </c>
      <c r="C57" s="44" t="s">
        <v>11</v>
      </c>
      <c r="D57" s="45" t="s">
        <v>12</v>
      </c>
      <c r="F57" s="84">
        <v>50.9482529022142</v>
      </c>
      <c r="G57" s="85">
        <v>49.712740543154801</v>
      </c>
      <c r="H57" s="86">
        <v>106.90498315396199</v>
      </c>
      <c r="I57" s="87">
        <v>104.79898686596199</v>
      </c>
      <c r="J57" s="86">
        <v>54.466221182350402</v>
      </c>
      <c r="K57" s="87">
        <v>52.098448432530603</v>
      </c>
      <c r="L57" s="84">
        <v>2.48530325538341</v>
      </c>
      <c r="M57" s="85">
        <v>2.0095578697667702</v>
      </c>
      <c r="N57" s="85">
        <v>4.5448047323063197</v>
      </c>
      <c r="O57" s="85">
        <v>7.7087509404449204</v>
      </c>
      <c r="P57" s="85">
        <v>3.0264021404412098</v>
      </c>
      <c r="Q57" s="85">
        <v>5.5869206667420004</v>
      </c>
    </row>
    <row r="58" spans="1:18" x14ac:dyDescent="0.25">
      <c r="A58" s="72" t="s">
        <v>70</v>
      </c>
      <c r="B58" t="s">
        <v>76</v>
      </c>
      <c r="C58" s="44" t="s">
        <v>11</v>
      </c>
      <c r="D58" s="45" t="s">
        <v>12</v>
      </c>
      <c r="F58" s="88">
        <v>47.854201169556298</v>
      </c>
      <c r="G58" s="89">
        <v>47.199471053739799</v>
      </c>
      <c r="H58" s="90">
        <v>79.830360168323494</v>
      </c>
      <c r="I58" s="91">
        <v>77.4052779658372</v>
      </c>
      <c r="J58" s="90">
        <v>38.202181149330897</v>
      </c>
      <c r="K58" s="91">
        <v>36.5348817675522</v>
      </c>
      <c r="L58" s="88">
        <v>1.3871556210259699</v>
      </c>
      <c r="M58" s="89">
        <v>3.1329675006871902</v>
      </c>
      <c r="N58" s="89">
        <v>4.5635822565038602</v>
      </c>
      <c r="O58" s="89">
        <v>5.0600039014722</v>
      </c>
      <c r="P58" s="89">
        <v>0.47475577467360502</v>
      </c>
      <c r="Q58" s="89">
        <v>1.8684969971141001</v>
      </c>
    </row>
    <row r="59" spans="1:18" x14ac:dyDescent="0.25">
      <c r="A59" s="19" t="s">
        <v>71</v>
      </c>
      <c r="B59" t="s">
        <v>77</v>
      </c>
      <c r="C59" s="44" t="s">
        <v>11</v>
      </c>
      <c r="D59" s="45" t="s">
        <v>12</v>
      </c>
      <c r="F59" s="84">
        <v>44.844898926104399</v>
      </c>
      <c r="G59" s="85">
        <v>44.574899278439197</v>
      </c>
      <c r="H59" s="86">
        <v>61.1364801004311</v>
      </c>
      <c r="I59" s="87">
        <v>61.408136855952797</v>
      </c>
      <c r="J59" s="86">
        <v>27.416592708016299</v>
      </c>
      <c r="K59" s="87">
        <v>27.372615152307102</v>
      </c>
      <c r="L59" s="84">
        <v>0.60572127371205398</v>
      </c>
      <c r="M59" s="85">
        <v>-0.442379087577426</v>
      </c>
      <c r="N59" s="85">
        <v>0.16066260189071799</v>
      </c>
      <c r="O59" s="85">
        <v>0.201381865369722</v>
      </c>
      <c r="P59" s="85">
        <v>4.0653947788715603E-2</v>
      </c>
      <c r="Q59" s="85">
        <v>0.646621471111129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W21" sqref="W21"/>
    </sheetView>
  </sheetViews>
  <sheetFormatPr defaultColWidth="8.81640625" defaultRowHeight="12.5" x14ac:dyDescent="0.25"/>
  <cols>
    <col min="1" max="1" width="33" customWidth="1"/>
    <col min="2" max="2" width="21.7265625" customWidth="1"/>
    <col min="12" max="12" width="12.1796875" customWidth="1"/>
  </cols>
  <sheetData>
    <row r="1" spans="1:18" ht="25" x14ac:dyDescent="0.5">
      <c r="A1" s="46" t="s">
        <v>83</v>
      </c>
      <c r="B1" s="64" t="s">
        <v>60</v>
      </c>
      <c r="D1" s="49"/>
      <c r="E1" s="1"/>
      <c r="F1" s="114" t="s">
        <v>84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</row>
    <row r="2" spans="1:18" ht="25" x14ac:dyDescent="0.5">
      <c r="A2" s="27"/>
      <c r="B2" s="1"/>
      <c r="C2" s="25"/>
      <c r="D2" s="26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8"/>
      <c r="B3" s="1"/>
      <c r="C3" s="28"/>
      <c r="D3" s="29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0"/>
      <c r="C6" s="115" t="s">
        <v>0</v>
      </c>
      <c r="D6" s="116"/>
      <c r="E6" s="31"/>
      <c r="F6" s="114" t="s">
        <v>84</v>
      </c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</row>
    <row r="7" spans="1:18" ht="13" x14ac:dyDescent="0.3">
      <c r="A7" s="4"/>
      <c r="B7" s="32"/>
      <c r="C7" s="3"/>
      <c r="D7" s="17"/>
      <c r="E7" s="33"/>
      <c r="F7" s="117" t="s">
        <v>1</v>
      </c>
      <c r="G7" s="118"/>
      <c r="H7" s="117" t="s">
        <v>2</v>
      </c>
      <c r="I7" s="118"/>
      <c r="J7" s="117" t="s">
        <v>3</v>
      </c>
      <c r="K7" s="118"/>
      <c r="L7" s="57" t="s">
        <v>79</v>
      </c>
      <c r="M7" s="58"/>
      <c r="N7" s="58"/>
      <c r="O7" s="58"/>
      <c r="P7" s="58"/>
      <c r="Q7" s="59"/>
    </row>
    <row r="8" spans="1:18" x14ac:dyDescent="0.25">
      <c r="A8" s="6"/>
      <c r="B8" s="34"/>
      <c r="C8" s="5" t="s">
        <v>4</v>
      </c>
      <c r="D8" s="5" t="s">
        <v>5</v>
      </c>
      <c r="E8" s="35"/>
      <c r="F8" s="5">
        <v>2024</v>
      </c>
      <c r="G8" s="60">
        <v>2023</v>
      </c>
      <c r="H8" s="5">
        <v>2024</v>
      </c>
      <c r="I8" s="60">
        <v>2023</v>
      </c>
      <c r="J8" s="5">
        <v>2024</v>
      </c>
      <c r="K8" s="60">
        <v>2023</v>
      </c>
      <c r="L8" s="5" t="s">
        <v>6</v>
      </c>
      <c r="M8" s="61" t="s">
        <v>2</v>
      </c>
      <c r="N8" s="61" t="s">
        <v>3</v>
      </c>
      <c r="O8" s="62" t="s">
        <v>7</v>
      </c>
      <c r="P8" s="62" t="s">
        <v>8</v>
      </c>
      <c r="Q8" s="63" t="s">
        <v>9</v>
      </c>
    </row>
    <row r="9" spans="1:18" x14ac:dyDescent="0.25">
      <c r="A9" s="36" t="s">
        <v>10</v>
      </c>
      <c r="B9" s="19" t="s">
        <v>10</v>
      </c>
      <c r="C9" s="37" t="s">
        <v>11</v>
      </c>
      <c r="D9" s="38" t="s">
        <v>12</v>
      </c>
      <c r="E9" s="19"/>
      <c r="F9" s="75">
        <v>62.984538012121703</v>
      </c>
      <c r="G9" s="76">
        <v>62.959087824517901</v>
      </c>
      <c r="H9" s="77">
        <v>158.672287238704</v>
      </c>
      <c r="I9" s="78">
        <v>155.99990933325</v>
      </c>
      <c r="J9" s="77">
        <v>99.939007070564998</v>
      </c>
      <c r="K9" s="78">
        <v>98.216119923289696</v>
      </c>
      <c r="L9" s="75">
        <v>4.0423374104056997E-2</v>
      </c>
      <c r="M9" s="76">
        <v>1.71306375553406</v>
      </c>
      <c r="N9" s="76">
        <v>1.75417960780866</v>
      </c>
      <c r="O9" s="76">
        <v>2.25925536819511</v>
      </c>
      <c r="P9" s="76">
        <v>0.49636856425276099</v>
      </c>
      <c r="Q9" s="76">
        <v>0.53699258727848098</v>
      </c>
      <c r="R9" s="66"/>
    </row>
    <row r="10" spans="1:18" x14ac:dyDescent="0.25">
      <c r="A10" s="39"/>
      <c r="B10" s="19"/>
      <c r="C10" s="40"/>
      <c r="D10" s="41"/>
      <c r="E10" s="1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65"/>
    </row>
    <row r="11" spans="1:18" x14ac:dyDescent="0.25">
      <c r="A11" s="36" t="s">
        <v>13</v>
      </c>
      <c r="B11" s="19" t="s">
        <v>13</v>
      </c>
      <c r="C11" s="37" t="s">
        <v>11</v>
      </c>
      <c r="D11" s="38" t="s">
        <v>12</v>
      </c>
      <c r="E11" s="19"/>
      <c r="F11" s="75">
        <v>62.117332660759999</v>
      </c>
      <c r="G11" s="76">
        <v>61.850922207094897</v>
      </c>
      <c r="H11" s="77">
        <v>132.79927871988801</v>
      </c>
      <c r="I11" s="78">
        <v>129.634096826991</v>
      </c>
      <c r="J11" s="77">
        <v>82.491369733523001</v>
      </c>
      <c r="K11" s="78">
        <v>80.179884382332801</v>
      </c>
      <c r="L11" s="75">
        <v>0.43072996191254398</v>
      </c>
      <c r="M11" s="76">
        <v>2.44162760444171</v>
      </c>
      <c r="N11" s="76">
        <v>2.8828743880049101</v>
      </c>
      <c r="O11" s="76">
        <v>3.5643976935845201</v>
      </c>
      <c r="P11" s="76">
        <v>0.66242638498742401</v>
      </c>
      <c r="Q11" s="76">
        <v>1.09600961581572</v>
      </c>
      <c r="R11" s="66"/>
    </row>
    <row r="12" spans="1:18" x14ac:dyDescent="0.25">
      <c r="A12" s="39"/>
      <c r="B12" s="19"/>
      <c r="C12" s="40"/>
      <c r="D12" s="41"/>
      <c r="E12" s="1"/>
      <c r="F12" s="80"/>
      <c r="G12" s="80"/>
      <c r="H12" s="81"/>
      <c r="I12" s="81"/>
      <c r="J12" s="81"/>
      <c r="K12" s="81"/>
      <c r="L12" s="80"/>
      <c r="M12" s="80"/>
      <c r="N12" s="80"/>
      <c r="O12" s="80"/>
      <c r="P12" s="80"/>
      <c r="Q12" s="80"/>
      <c r="R12" s="65"/>
    </row>
    <row r="13" spans="1:18" ht="13" x14ac:dyDescent="0.3">
      <c r="A13" s="42" t="s">
        <v>14</v>
      </c>
      <c r="B13" s="19"/>
      <c r="C13" s="7"/>
      <c r="D13" s="18"/>
      <c r="E13" s="1"/>
      <c r="F13" s="82"/>
      <c r="G13" s="82"/>
      <c r="H13" s="83"/>
      <c r="I13" s="83"/>
      <c r="J13" s="83"/>
      <c r="K13" s="83"/>
      <c r="L13" s="82"/>
      <c r="M13" s="82"/>
      <c r="N13" s="82"/>
      <c r="O13" s="82"/>
      <c r="P13" s="82"/>
      <c r="Q13" s="82"/>
      <c r="R13" s="65"/>
    </row>
    <row r="14" spans="1:18" x14ac:dyDescent="0.25">
      <c r="A14" s="36" t="s">
        <v>15</v>
      </c>
      <c r="B14" s="19" t="s">
        <v>15</v>
      </c>
      <c r="C14" s="37" t="s">
        <v>11</v>
      </c>
      <c r="D14" s="38" t="s">
        <v>12</v>
      </c>
      <c r="E14" s="19"/>
      <c r="F14" s="75">
        <v>61.178359649019001</v>
      </c>
      <c r="G14" s="76">
        <v>61.380382375059298</v>
      </c>
      <c r="H14" s="77">
        <v>129.558519022095</v>
      </c>
      <c r="I14" s="78">
        <v>129.576451346021</v>
      </c>
      <c r="J14" s="77">
        <v>79.261776723280406</v>
      </c>
      <c r="K14" s="78">
        <v>79.534521304220505</v>
      </c>
      <c r="L14" s="75">
        <v>-0.32913240065176402</v>
      </c>
      <c r="M14" s="76">
        <v>-1.3839184311170099E-2</v>
      </c>
      <c r="N14" s="76">
        <v>-0.34292603572337998</v>
      </c>
      <c r="O14" s="76">
        <v>0.24148392033937</v>
      </c>
      <c r="P14" s="76">
        <v>0.58642094616608897</v>
      </c>
      <c r="Q14" s="76">
        <v>0.25535844417628401</v>
      </c>
      <c r="R14" s="66"/>
    </row>
    <row r="15" spans="1:18" x14ac:dyDescent="0.25">
      <c r="A15" s="43" t="s">
        <v>16</v>
      </c>
      <c r="B15" s="19" t="s">
        <v>48</v>
      </c>
      <c r="C15" s="44" t="s">
        <v>11</v>
      </c>
      <c r="D15" s="45" t="s">
        <v>12</v>
      </c>
      <c r="E15" s="19"/>
      <c r="F15" s="84">
        <v>61.830288896585799</v>
      </c>
      <c r="G15" s="85">
        <v>62.994087203940303</v>
      </c>
      <c r="H15" s="86">
        <v>113.711422692966</v>
      </c>
      <c r="I15" s="87">
        <v>110.661337321456</v>
      </c>
      <c r="J15" s="86">
        <v>70.308101159479094</v>
      </c>
      <c r="K15" s="87">
        <v>69.710099333324905</v>
      </c>
      <c r="L15" s="84">
        <v>-1.84747229305306</v>
      </c>
      <c r="M15" s="85">
        <v>2.75623397054198</v>
      </c>
      <c r="N15" s="85">
        <v>0.85784101855143702</v>
      </c>
      <c r="O15" s="85">
        <v>1.89441979299606</v>
      </c>
      <c r="P15" s="85">
        <v>1.0277622086456899</v>
      </c>
      <c r="Q15" s="85">
        <v>-0.83869770645056696</v>
      </c>
      <c r="R15" s="66"/>
    </row>
    <row r="16" spans="1:18" x14ac:dyDescent="0.25">
      <c r="A16" s="43" t="s">
        <v>17</v>
      </c>
      <c r="B16" s="19" t="s">
        <v>17</v>
      </c>
      <c r="C16" s="44" t="s">
        <v>11</v>
      </c>
      <c r="D16" s="45" t="s">
        <v>12</v>
      </c>
      <c r="E16" s="19"/>
      <c r="F16" s="88">
        <v>56.631419526298401</v>
      </c>
      <c r="G16" s="89">
        <v>56.674677714327899</v>
      </c>
      <c r="H16" s="90">
        <v>122.356196688099</v>
      </c>
      <c r="I16" s="91">
        <v>119.690229379172</v>
      </c>
      <c r="J16" s="90">
        <v>69.292051062860594</v>
      </c>
      <c r="K16" s="91">
        <v>67.834051756185801</v>
      </c>
      <c r="L16" s="88">
        <v>-7.63271883918583E-2</v>
      </c>
      <c r="M16" s="89">
        <v>2.22738925537656</v>
      </c>
      <c r="N16" s="89">
        <v>2.14936196339153</v>
      </c>
      <c r="O16" s="89">
        <v>2.3419186873112898</v>
      </c>
      <c r="P16" s="89">
        <v>0.18850506769564701</v>
      </c>
      <c r="Q16" s="89">
        <v>0.11203399868564</v>
      </c>
      <c r="R16" s="66"/>
    </row>
    <row r="17" spans="1:18" x14ac:dyDescent="0.25">
      <c r="A17" s="43" t="s">
        <v>18</v>
      </c>
      <c r="B17" s="19" t="s">
        <v>18</v>
      </c>
      <c r="C17" s="44" t="s">
        <v>11</v>
      </c>
      <c r="D17" s="45" t="s">
        <v>12</v>
      </c>
      <c r="E17" s="19"/>
      <c r="F17" s="84">
        <v>67.806826429739999</v>
      </c>
      <c r="G17" s="85">
        <v>66.733975222505904</v>
      </c>
      <c r="H17" s="86">
        <v>184.87530084198499</v>
      </c>
      <c r="I17" s="87">
        <v>178.90925466165501</v>
      </c>
      <c r="J17" s="86">
        <v>125.358074353384</v>
      </c>
      <c r="K17" s="87">
        <v>119.393257676679</v>
      </c>
      <c r="L17" s="84">
        <v>1.6076536781406701</v>
      </c>
      <c r="M17" s="85">
        <v>3.33467723154582</v>
      </c>
      <c r="N17" s="85">
        <v>4.9959409708535603</v>
      </c>
      <c r="O17" s="85">
        <v>6.0139799573237704</v>
      </c>
      <c r="P17" s="85">
        <v>0.96959842166928101</v>
      </c>
      <c r="Q17" s="85">
        <v>2.5928398844991101</v>
      </c>
      <c r="R17" s="66"/>
    </row>
    <row r="18" spans="1:18" x14ac:dyDescent="0.25">
      <c r="A18" s="39"/>
      <c r="B18" s="19"/>
      <c r="C18" s="40"/>
      <c r="D18" s="41"/>
      <c r="E18" s="1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65"/>
    </row>
    <row r="19" spans="1:18" ht="13" x14ac:dyDescent="0.3">
      <c r="A19" s="42" t="s">
        <v>19</v>
      </c>
      <c r="B19" s="19"/>
      <c r="C19" s="7"/>
      <c r="D19" s="18"/>
      <c r="E19" s="1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65"/>
    </row>
    <row r="20" spans="1:18" x14ac:dyDescent="0.25">
      <c r="A20" s="36" t="s">
        <v>20</v>
      </c>
      <c r="B20" s="19" t="s">
        <v>20</v>
      </c>
      <c r="C20" s="37" t="s">
        <v>11</v>
      </c>
      <c r="D20" s="38" t="s">
        <v>12</v>
      </c>
      <c r="E20" s="19"/>
      <c r="F20" s="75">
        <v>72.559946098278701</v>
      </c>
      <c r="G20" s="76">
        <v>70.693941686484806</v>
      </c>
      <c r="H20" s="77">
        <v>194.59206045333499</v>
      </c>
      <c r="I20" s="78">
        <v>187.045588395376</v>
      </c>
      <c r="J20" s="77">
        <v>141.19589417647001</v>
      </c>
      <c r="K20" s="78">
        <v>132.229899187369</v>
      </c>
      <c r="L20" s="75">
        <v>2.6395534996044101</v>
      </c>
      <c r="M20" s="76">
        <v>4.0345629761700597</v>
      </c>
      <c r="N20" s="76">
        <v>6.7806109240057202</v>
      </c>
      <c r="O20" s="76">
        <v>6.4564493093916102</v>
      </c>
      <c r="P20" s="76">
        <v>-0.30357722418801902</v>
      </c>
      <c r="Q20" s="76">
        <v>2.32796319217133</v>
      </c>
      <c r="R20" s="66"/>
    </row>
    <row r="21" spans="1:18" x14ac:dyDescent="0.25">
      <c r="A21" s="43" t="s">
        <v>21</v>
      </c>
      <c r="B21" s="19" t="s">
        <v>21</v>
      </c>
      <c r="C21" s="44" t="s">
        <v>11</v>
      </c>
      <c r="D21" s="45" t="s">
        <v>12</v>
      </c>
      <c r="E21" s="19"/>
      <c r="F21" s="84">
        <v>61.6834995058001</v>
      </c>
      <c r="G21" s="85">
        <v>62.648807607732998</v>
      </c>
      <c r="H21" s="86">
        <v>144.39995956978501</v>
      </c>
      <c r="I21" s="87">
        <v>135.97607576645899</v>
      </c>
      <c r="J21" s="86">
        <v>89.070948347604201</v>
      </c>
      <c r="K21" s="87">
        <v>85.187390099474499</v>
      </c>
      <c r="L21" s="84">
        <v>-1.5408243808517801</v>
      </c>
      <c r="M21" s="85">
        <v>6.19512201381231</v>
      </c>
      <c r="N21" s="85">
        <v>4.5588416825481897</v>
      </c>
      <c r="O21" s="85">
        <v>8.7034734305383701</v>
      </c>
      <c r="P21" s="85">
        <v>3.96392278385574</v>
      </c>
      <c r="Q21" s="85">
        <v>2.36202131431217</v>
      </c>
      <c r="R21" s="66"/>
    </row>
    <row r="22" spans="1:18" x14ac:dyDescent="0.25">
      <c r="A22" s="43" t="s">
        <v>22</v>
      </c>
      <c r="B22" s="19" t="s">
        <v>22</v>
      </c>
      <c r="C22" s="44" t="s">
        <v>11</v>
      </c>
      <c r="D22" s="45" t="s">
        <v>12</v>
      </c>
      <c r="E22" s="19"/>
      <c r="F22" s="88">
        <v>65.648207608233506</v>
      </c>
      <c r="G22" s="89">
        <v>65.978856257685294</v>
      </c>
      <c r="H22" s="90">
        <v>157.28212347551701</v>
      </c>
      <c r="I22" s="91">
        <v>152.42724798319199</v>
      </c>
      <c r="J22" s="90">
        <v>103.252894949845</v>
      </c>
      <c r="K22" s="91">
        <v>100.56975484437601</v>
      </c>
      <c r="L22" s="88">
        <v>-0.50114334834851204</v>
      </c>
      <c r="M22" s="89">
        <v>3.1850443779315398</v>
      </c>
      <c r="N22" s="89">
        <v>2.6679393915410698</v>
      </c>
      <c r="O22" s="89">
        <v>2.7394900211430602</v>
      </c>
      <c r="P22" s="89">
        <v>6.9691307750043896E-2</v>
      </c>
      <c r="Q22" s="89">
        <v>-0.43180129395163502</v>
      </c>
      <c r="R22" s="66"/>
    </row>
    <row r="23" spans="1:18" x14ac:dyDescent="0.25">
      <c r="A23" s="43" t="s">
        <v>23</v>
      </c>
      <c r="B23" s="19" t="s">
        <v>23</v>
      </c>
      <c r="C23" s="44" t="s">
        <v>11</v>
      </c>
      <c r="D23" s="45" t="s">
        <v>12</v>
      </c>
      <c r="E23" s="19"/>
      <c r="F23" s="84">
        <v>68.378754822952601</v>
      </c>
      <c r="G23" s="85">
        <v>65.103366714740204</v>
      </c>
      <c r="H23" s="86">
        <v>160.72729197601601</v>
      </c>
      <c r="I23" s="87">
        <v>155.92435673845301</v>
      </c>
      <c r="J23" s="86">
        <v>109.903320913851</v>
      </c>
      <c r="K23" s="87">
        <v>101.512005765035</v>
      </c>
      <c r="L23" s="84">
        <v>5.0310579521393697</v>
      </c>
      <c r="M23" s="85">
        <v>3.0802982536072898</v>
      </c>
      <c r="N23" s="85">
        <v>8.2663277959843899</v>
      </c>
      <c r="O23" s="85">
        <v>9.3967509733832308</v>
      </c>
      <c r="P23" s="85">
        <v>1.04411334568306</v>
      </c>
      <c r="Q23" s="85">
        <v>6.1277012453297699</v>
      </c>
      <c r="R23" s="66"/>
    </row>
    <row r="24" spans="1:18" x14ac:dyDescent="0.25">
      <c r="A24" s="43" t="s">
        <v>24</v>
      </c>
      <c r="B24" s="19" t="s">
        <v>24</v>
      </c>
      <c r="C24" s="44" t="s">
        <v>11</v>
      </c>
      <c r="D24" s="45" t="s">
        <v>12</v>
      </c>
      <c r="E24" s="19"/>
      <c r="F24" s="88">
        <v>61.213347099650797</v>
      </c>
      <c r="G24" s="89">
        <v>62.746094394341398</v>
      </c>
      <c r="H24" s="90">
        <v>101.281670843732</v>
      </c>
      <c r="I24" s="91">
        <v>98.646329155372996</v>
      </c>
      <c r="J24" s="90">
        <v>61.997900721899804</v>
      </c>
      <c r="K24" s="91">
        <v>61.896718808383099</v>
      </c>
      <c r="L24" s="88">
        <v>-2.4427772110527801</v>
      </c>
      <c r="M24" s="89">
        <v>2.6715050736541999</v>
      </c>
      <c r="N24" s="89">
        <v>0.16346894547007401</v>
      </c>
      <c r="O24" s="89">
        <v>1.4536214871986199</v>
      </c>
      <c r="P24" s="89">
        <v>1.2880469849051599</v>
      </c>
      <c r="Q24" s="89">
        <v>-1.18619434436254</v>
      </c>
      <c r="R24" s="66"/>
    </row>
    <row r="25" spans="1:18" x14ac:dyDescent="0.25">
      <c r="A25" s="43" t="s">
        <v>25</v>
      </c>
      <c r="B25" s="19" t="s">
        <v>25</v>
      </c>
      <c r="C25" s="44" t="s">
        <v>11</v>
      </c>
      <c r="D25" s="45" t="s">
        <v>12</v>
      </c>
      <c r="E25" s="19"/>
      <c r="F25" s="84">
        <v>72.485857190789403</v>
      </c>
      <c r="G25" s="85">
        <v>68.771281475532902</v>
      </c>
      <c r="H25" s="86">
        <v>130.97091007800501</v>
      </c>
      <c r="I25" s="87">
        <v>127.28367106895</v>
      </c>
      <c r="J25" s="86">
        <v>94.935386840619898</v>
      </c>
      <c r="K25" s="87">
        <v>87.534611703219696</v>
      </c>
      <c r="L25" s="84">
        <v>5.4013472419850199</v>
      </c>
      <c r="M25" s="85">
        <v>2.8968672714167099</v>
      </c>
      <c r="N25" s="85">
        <v>8.4546843738703696</v>
      </c>
      <c r="O25" s="85">
        <v>8.3667442582086995</v>
      </c>
      <c r="P25" s="85">
        <v>-8.1084663303732193E-2</v>
      </c>
      <c r="Q25" s="85">
        <v>5.3158829144562603</v>
      </c>
      <c r="R25" s="66"/>
    </row>
    <row r="26" spans="1:18" x14ac:dyDescent="0.25">
      <c r="A26" s="43" t="s">
        <v>26</v>
      </c>
      <c r="B26" s="19" t="s">
        <v>26</v>
      </c>
      <c r="C26" s="44" t="s">
        <v>11</v>
      </c>
      <c r="D26" s="45" t="s">
        <v>12</v>
      </c>
      <c r="E26" s="19"/>
      <c r="F26" s="88">
        <v>50.775316404681298</v>
      </c>
      <c r="G26" s="89">
        <v>51.044130939933197</v>
      </c>
      <c r="H26" s="90">
        <v>139.520162729519</v>
      </c>
      <c r="I26" s="91">
        <v>144.17408897078599</v>
      </c>
      <c r="J26" s="90">
        <v>70.841804074239704</v>
      </c>
      <c r="K26" s="91">
        <v>73.592410755703895</v>
      </c>
      <c r="L26" s="88">
        <v>-0.52663162307191402</v>
      </c>
      <c r="M26" s="89">
        <v>-3.2279907398684302</v>
      </c>
      <c r="N26" s="89">
        <v>-3.7376227429143598</v>
      </c>
      <c r="O26" s="89">
        <v>-4.3356446964669004</v>
      </c>
      <c r="P26" s="89">
        <v>-0.62124162169340102</v>
      </c>
      <c r="Q26" s="89">
        <v>-1.1446015899297901</v>
      </c>
      <c r="R26" s="66"/>
    </row>
    <row r="27" spans="1:18" x14ac:dyDescent="0.25">
      <c r="A27" s="43" t="s">
        <v>27</v>
      </c>
      <c r="B27" s="19" t="s">
        <v>27</v>
      </c>
      <c r="C27" s="44" t="s">
        <v>11</v>
      </c>
      <c r="D27" s="45" t="s">
        <v>12</v>
      </c>
      <c r="E27" s="19"/>
      <c r="F27" s="84">
        <v>60.844123978431902</v>
      </c>
      <c r="G27" s="85">
        <v>59.459137745689702</v>
      </c>
      <c r="H27" s="86">
        <v>160.52173531851</v>
      </c>
      <c r="I27" s="87">
        <v>163.227842569595</v>
      </c>
      <c r="J27" s="86">
        <v>97.668043649524904</v>
      </c>
      <c r="K27" s="87">
        <v>97.053867752773101</v>
      </c>
      <c r="L27" s="84">
        <v>2.3293076308402898</v>
      </c>
      <c r="M27" s="85">
        <v>-1.6578711134594899</v>
      </c>
      <c r="N27" s="85">
        <v>0.63281959902549001</v>
      </c>
      <c r="O27" s="85">
        <v>1.3813813407220701</v>
      </c>
      <c r="P27" s="85">
        <v>0.74385448472898896</v>
      </c>
      <c r="Q27" s="85">
        <v>3.0904887748444199</v>
      </c>
      <c r="R27" s="66"/>
    </row>
    <row r="28" spans="1:18" x14ac:dyDescent="0.25">
      <c r="A28" s="43" t="s">
        <v>28</v>
      </c>
      <c r="B28" s="19" t="s">
        <v>28</v>
      </c>
      <c r="C28" s="44" t="s">
        <v>11</v>
      </c>
      <c r="D28" s="45" t="s">
        <v>12</v>
      </c>
      <c r="E28" s="19"/>
      <c r="F28" s="88">
        <v>65.5942849617484</v>
      </c>
      <c r="G28" s="89">
        <v>66.706151727563594</v>
      </c>
      <c r="H28" s="90">
        <v>122.225940757383</v>
      </c>
      <c r="I28" s="91">
        <v>117.88808467103399</v>
      </c>
      <c r="J28" s="90">
        <v>80.173231877575603</v>
      </c>
      <c r="K28" s="91">
        <v>78.638604629378705</v>
      </c>
      <c r="L28" s="88">
        <v>-1.6668129355688801</v>
      </c>
      <c r="M28" s="89">
        <v>3.6796391242200399</v>
      </c>
      <c r="N28" s="89">
        <v>1.9514934877464101</v>
      </c>
      <c r="O28" s="89">
        <v>1.7261536772767601</v>
      </c>
      <c r="P28" s="89">
        <v>-0.221026492855386</v>
      </c>
      <c r="Q28" s="89">
        <v>-1.88415533025031</v>
      </c>
      <c r="R28" s="66"/>
    </row>
    <row r="29" spans="1:18" x14ac:dyDescent="0.25">
      <c r="A29" s="43" t="s">
        <v>29</v>
      </c>
      <c r="B29" s="19" t="s">
        <v>29</v>
      </c>
      <c r="C29" s="44" t="s">
        <v>11</v>
      </c>
      <c r="D29" s="45" t="s">
        <v>12</v>
      </c>
      <c r="E29" s="19"/>
      <c r="F29" s="84">
        <v>63.730831131288198</v>
      </c>
      <c r="G29" s="85">
        <v>64.170640932718896</v>
      </c>
      <c r="H29" s="86">
        <v>97.273114240394705</v>
      </c>
      <c r="I29" s="87">
        <v>95.907585234394105</v>
      </c>
      <c r="J29" s="86">
        <v>61.992964172691103</v>
      </c>
      <c r="K29" s="87">
        <v>61.544512148004301</v>
      </c>
      <c r="L29" s="84">
        <v>-0.68537542252658101</v>
      </c>
      <c r="M29" s="85">
        <v>1.4237966712052801</v>
      </c>
      <c r="N29" s="85">
        <v>0.72866289622751201</v>
      </c>
      <c r="O29" s="85">
        <v>2.20187884503861</v>
      </c>
      <c r="P29" s="85">
        <v>1.46255882531552</v>
      </c>
      <c r="Q29" s="85">
        <v>0.76715938406024198</v>
      </c>
      <c r="R29" s="66"/>
    </row>
    <row r="30" spans="1:18" x14ac:dyDescent="0.25">
      <c r="A30" s="43" t="s">
        <v>30</v>
      </c>
      <c r="B30" s="19" t="s">
        <v>30</v>
      </c>
      <c r="C30" s="44" t="s">
        <v>11</v>
      </c>
      <c r="D30" s="45" t="s">
        <v>12</v>
      </c>
      <c r="E30" s="19"/>
      <c r="F30" s="88">
        <v>68.1517349221171</v>
      </c>
      <c r="G30" s="89">
        <v>70.785699820115994</v>
      </c>
      <c r="H30" s="90">
        <v>103.005384409719</v>
      </c>
      <c r="I30" s="91">
        <v>101.26473105875399</v>
      </c>
      <c r="J30" s="90">
        <v>70.199956538419798</v>
      </c>
      <c r="K30" s="91">
        <v>71.680948550897597</v>
      </c>
      <c r="L30" s="88">
        <v>-3.7210409795939201</v>
      </c>
      <c r="M30" s="89">
        <v>1.71891371533421</v>
      </c>
      <c r="N30" s="89">
        <v>-2.0660887480111598</v>
      </c>
      <c r="O30" s="89">
        <v>-0.50097550899458798</v>
      </c>
      <c r="P30" s="89">
        <v>1.5981320658065501</v>
      </c>
      <c r="Q30" s="89">
        <v>-2.1823760628640598</v>
      </c>
      <c r="R30" s="66"/>
    </row>
    <row r="31" spans="1:18" x14ac:dyDescent="0.25">
      <c r="A31" s="19" t="s">
        <v>64</v>
      </c>
      <c r="B31" s="19" t="s">
        <v>64</v>
      </c>
      <c r="C31" s="44" t="s">
        <v>11</v>
      </c>
      <c r="D31" s="45" t="s">
        <v>12</v>
      </c>
      <c r="E31" s="19"/>
      <c r="F31" s="84">
        <v>61.930244892733597</v>
      </c>
      <c r="G31" s="85">
        <v>60.026442335817599</v>
      </c>
      <c r="H31" s="86">
        <v>182.884627395043</v>
      </c>
      <c r="I31" s="87">
        <v>176.54297364727799</v>
      </c>
      <c r="J31" s="86">
        <v>113.260897616913</v>
      </c>
      <c r="K31" s="87">
        <v>105.97246627432099</v>
      </c>
      <c r="L31" s="84">
        <v>3.1716065167834002</v>
      </c>
      <c r="M31" s="85">
        <v>3.5921303559973898</v>
      </c>
      <c r="N31" s="85">
        <v>6.8776651132429603</v>
      </c>
      <c r="O31" s="85">
        <v>5.1888376153798497</v>
      </c>
      <c r="P31" s="85">
        <v>-1.58015006790586</v>
      </c>
      <c r="Q31" s="85">
        <v>1.54134030634888</v>
      </c>
      <c r="R31" s="66"/>
    </row>
    <row r="32" spans="1:18" x14ac:dyDescent="0.25">
      <c r="A32" s="43" t="s">
        <v>31</v>
      </c>
      <c r="B32" s="19" t="s">
        <v>31</v>
      </c>
      <c r="C32" s="44" t="s">
        <v>11</v>
      </c>
      <c r="D32" s="45" t="s">
        <v>12</v>
      </c>
      <c r="E32" s="19"/>
      <c r="F32" s="88">
        <v>61.836255266908303</v>
      </c>
      <c r="G32" s="89">
        <v>63.711317724689998</v>
      </c>
      <c r="H32" s="90">
        <v>110.164509362461</v>
      </c>
      <c r="I32" s="91">
        <v>110.263055205177</v>
      </c>
      <c r="J32" s="90">
        <v>68.121607222908693</v>
      </c>
      <c r="K32" s="91">
        <v>70.250045434720803</v>
      </c>
      <c r="L32" s="88">
        <v>-2.94306023599162</v>
      </c>
      <c r="M32" s="89">
        <v>-8.9373401210923298E-2</v>
      </c>
      <c r="N32" s="89">
        <v>-3.0298033241699498</v>
      </c>
      <c r="O32" s="89">
        <v>-5.2379081962927801E-2</v>
      </c>
      <c r="P32" s="89">
        <v>3.0704529270581</v>
      </c>
      <c r="Q32" s="89">
        <v>3.7027411905395699E-2</v>
      </c>
      <c r="R32" s="66"/>
    </row>
    <row r="33" spans="1:18" x14ac:dyDescent="0.25">
      <c r="A33" s="43" t="s">
        <v>32</v>
      </c>
      <c r="B33" s="19" t="s">
        <v>32</v>
      </c>
      <c r="C33" s="44" t="s">
        <v>11</v>
      </c>
      <c r="D33" s="45" t="s">
        <v>12</v>
      </c>
      <c r="E33" s="19"/>
      <c r="F33" s="84">
        <v>59.192358099042004</v>
      </c>
      <c r="G33" s="85">
        <v>61.427590726120997</v>
      </c>
      <c r="H33" s="86">
        <v>95.456646342987</v>
      </c>
      <c r="I33" s="87">
        <v>93.170085922903397</v>
      </c>
      <c r="J33" s="86">
        <v>56.503039932676998</v>
      </c>
      <c r="K33" s="87">
        <v>57.232139059896397</v>
      </c>
      <c r="L33" s="84">
        <v>-3.6388088815739299</v>
      </c>
      <c r="M33" s="85">
        <v>2.4541787178083201</v>
      </c>
      <c r="N33" s="85">
        <v>-1.2739330369189099</v>
      </c>
      <c r="O33" s="85">
        <v>-1.2739330369189099</v>
      </c>
      <c r="P33" s="85">
        <v>0</v>
      </c>
      <c r="Q33" s="85">
        <v>-3.6388088815739299</v>
      </c>
      <c r="R33" s="66"/>
    </row>
    <row r="34" spans="1:18" x14ac:dyDescent="0.25">
      <c r="A34" s="43" t="s">
        <v>33</v>
      </c>
      <c r="B34" s="19" t="s">
        <v>33</v>
      </c>
      <c r="C34" s="44" t="s">
        <v>11</v>
      </c>
      <c r="D34" s="45" t="s">
        <v>12</v>
      </c>
      <c r="E34" s="19"/>
      <c r="F34" s="88">
        <v>62.938386986385702</v>
      </c>
      <c r="G34" s="89">
        <v>64.795234909521994</v>
      </c>
      <c r="H34" s="90">
        <v>94.943148004373001</v>
      </c>
      <c r="I34" s="91">
        <v>90.119422930875402</v>
      </c>
      <c r="J34" s="90">
        <v>59.755685908049202</v>
      </c>
      <c r="K34" s="91">
        <v>58.393091787166398</v>
      </c>
      <c r="L34" s="88">
        <v>-2.8657167857006098</v>
      </c>
      <c r="M34" s="89">
        <v>5.3525920568726697</v>
      </c>
      <c r="N34" s="89">
        <v>2.3334851421281799</v>
      </c>
      <c r="O34" s="89">
        <v>2.6227106010841701</v>
      </c>
      <c r="P34" s="89">
        <v>0.28263032237619601</v>
      </c>
      <c r="Q34" s="89">
        <v>-2.59118584791422</v>
      </c>
      <c r="R34" s="66"/>
    </row>
    <row r="35" spans="1:18" x14ac:dyDescent="0.25">
      <c r="A35" s="43" t="s">
        <v>17</v>
      </c>
      <c r="B35" s="43" t="s">
        <v>46</v>
      </c>
      <c r="C35" s="44" t="s">
        <v>11</v>
      </c>
      <c r="D35" s="45" t="s">
        <v>12</v>
      </c>
      <c r="E35" s="19"/>
      <c r="F35" s="84">
        <v>54.9786110896503</v>
      </c>
      <c r="G35" s="85">
        <v>54.646674975144499</v>
      </c>
      <c r="H35" s="86">
        <v>120.06055049928401</v>
      </c>
      <c r="I35" s="87">
        <v>115.94717315104199</v>
      </c>
      <c r="J35" s="86">
        <v>66.007623131094604</v>
      </c>
      <c r="K35" s="87">
        <v>63.361274854718303</v>
      </c>
      <c r="L35" s="84">
        <v>0.60742234483021995</v>
      </c>
      <c r="M35" s="85">
        <v>3.54763056006809</v>
      </c>
      <c r="N35" s="85">
        <v>4.1766020056321898</v>
      </c>
      <c r="O35" s="85">
        <v>4.2280097808927</v>
      </c>
      <c r="P35" s="85">
        <v>4.9346757593155301E-2</v>
      </c>
      <c r="Q35" s="85">
        <v>0.65706884565544499</v>
      </c>
      <c r="R35" s="66"/>
    </row>
    <row r="36" spans="1:18" x14ac:dyDescent="0.25">
      <c r="A36" s="43" t="s">
        <v>34</v>
      </c>
      <c r="B36" s="19" t="s">
        <v>34</v>
      </c>
      <c r="C36" s="44" t="s">
        <v>11</v>
      </c>
      <c r="D36" s="45" t="s">
        <v>12</v>
      </c>
      <c r="E36" s="19"/>
      <c r="F36" s="88">
        <v>60.922550494160802</v>
      </c>
      <c r="G36" s="89">
        <v>61.908224597261203</v>
      </c>
      <c r="H36" s="90">
        <v>109.91789452396</v>
      </c>
      <c r="I36" s="91">
        <v>107.86091601506401</v>
      </c>
      <c r="J36" s="90">
        <v>66.964784793478103</v>
      </c>
      <c r="K36" s="91">
        <v>66.774778139269401</v>
      </c>
      <c r="L36" s="88">
        <v>-1.5921537235361001</v>
      </c>
      <c r="M36" s="89">
        <v>1.90706567762545</v>
      </c>
      <c r="N36" s="89">
        <v>0.284548536892757</v>
      </c>
      <c r="O36" s="89">
        <v>0.48323853388857102</v>
      </c>
      <c r="P36" s="89">
        <v>0.19812623170230401</v>
      </c>
      <c r="Q36" s="89">
        <v>-1.39718196600914</v>
      </c>
      <c r="R36" s="66"/>
    </row>
    <row r="37" spans="1:18" x14ac:dyDescent="0.25">
      <c r="A37" s="43" t="s">
        <v>35</v>
      </c>
      <c r="B37" s="19" t="s">
        <v>35</v>
      </c>
      <c r="C37" s="44" t="s">
        <v>11</v>
      </c>
      <c r="D37" s="45" t="s">
        <v>12</v>
      </c>
      <c r="E37" s="19"/>
      <c r="F37" s="84">
        <v>63.681553066180498</v>
      </c>
      <c r="G37" s="85">
        <v>64.197769992589002</v>
      </c>
      <c r="H37" s="86">
        <v>170.69275653166599</v>
      </c>
      <c r="I37" s="87">
        <v>167.52701157312299</v>
      </c>
      <c r="J37" s="86">
        <v>108.699798330839</v>
      </c>
      <c r="K37" s="87">
        <v>107.548605565171</v>
      </c>
      <c r="L37" s="84">
        <v>-0.80410414017213905</v>
      </c>
      <c r="M37" s="85">
        <v>1.88969225250081</v>
      </c>
      <c r="N37" s="85">
        <v>1.0703930186898001</v>
      </c>
      <c r="O37" s="85">
        <v>1.1317421642715799</v>
      </c>
      <c r="P37" s="85">
        <v>6.0699423193528099E-2</v>
      </c>
      <c r="Q37" s="85">
        <v>-0.74389280355357101</v>
      </c>
      <c r="R37" s="66"/>
    </row>
    <row r="38" spans="1:18" x14ac:dyDescent="0.25">
      <c r="A38" s="43" t="s">
        <v>36</v>
      </c>
      <c r="B38" s="19" t="s">
        <v>47</v>
      </c>
      <c r="C38" s="44" t="s">
        <v>11</v>
      </c>
      <c r="D38" s="45" t="s">
        <v>12</v>
      </c>
      <c r="E38" s="19"/>
      <c r="F38" s="88">
        <v>59.887673339743003</v>
      </c>
      <c r="G38" s="89">
        <v>57.202838417844198</v>
      </c>
      <c r="H38" s="90">
        <v>110.028896784059</v>
      </c>
      <c r="I38" s="91">
        <v>107.223249760158</v>
      </c>
      <c r="J38" s="90">
        <v>65.893746285360294</v>
      </c>
      <c r="K38" s="91">
        <v>61.334742306664999</v>
      </c>
      <c r="L38" s="88">
        <v>4.6935344401743402</v>
      </c>
      <c r="M38" s="89">
        <v>2.6166405422110599</v>
      </c>
      <c r="N38" s="89">
        <v>7.4329879074096397</v>
      </c>
      <c r="O38" s="89">
        <v>7.8558078690232298</v>
      </c>
      <c r="P38" s="89">
        <v>0.39356623123801998</v>
      </c>
      <c r="Q38" s="89">
        <v>5.10557283802041</v>
      </c>
      <c r="R38" s="66"/>
    </row>
    <row r="39" spans="1:18" x14ac:dyDescent="0.25">
      <c r="A39" s="43" t="s">
        <v>37</v>
      </c>
      <c r="B39" s="19" t="s">
        <v>37</v>
      </c>
      <c r="C39" s="44" t="s">
        <v>11</v>
      </c>
      <c r="D39" s="45" t="s">
        <v>12</v>
      </c>
      <c r="E39" s="19"/>
      <c r="F39" s="84">
        <v>55.119749215066001</v>
      </c>
      <c r="G39" s="85">
        <v>56.1232890402595</v>
      </c>
      <c r="H39" s="86">
        <v>106.836198557901</v>
      </c>
      <c r="I39" s="87">
        <v>108.379061084307</v>
      </c>
      <c r="J39" s="86">
        <v>58.887844716025199</v>
      </c>
      <c r="K39" s="87">
        <v>60.825893711465298</v>
      </c>
      <c r="L39" s="84">
        <v>-1.7880987418140699</v>
      </c>
      <c r="M39" s="85">
        <v>-1.4235798972329501</v>
      </c>
      <c r="N39" s="85">
        <v>-3.18622362481588</v>
      </c>
      <c r="O39" s="85">
        <v>-2.7307103030886601</v>
      </c>
      <c r="P39" s="85">
        <v>0.47050465210856302</v>
      </c>
      <c r="Q39" s="85">
        <v>-1.3260071774700399</v>
      </c>
      <c r="R39" s="66"/>
    </row>
    <row r="40" spans="1:18" x14ac:dyDescent="0.25">
      <c r="A40" s="43" t="s">
        <v>38</v>
      </c>
      <c r="B40" s="19" t="s">
        <v>38</v>
      </c>
      <c r="C40" s="44" t="s">
        <v>11</v>
      </c>
      <c r="D40" s="45" t="s">
        <v>12</v>
      </c>
      <c r="E40" s="19"/>
      <c r="F40" s="88">
        <v>54.602417024028</v>
      </c>
      <c r="G40" s="89">
        <v>53.289028206609601</v>
      </c>
      <c r="H40" s="90">
        <v>117.198776272473</v>
      </c>
      <c r="I40" s="91">
        <v>114.480297787371</v>
      </c>
      <c r="J40" s="90">
        <v>63.993364567353503</v>
      </c>
      <c r="K40" s="91">
        <v>61.005438178923299</v>
      </c>
      <c r="L40" s="88">
        <v>2.4646514707044598</v>
      </c>
      <c r="M40" s="89">
        <v>2.37462562348564</v>
      </c>
      <c r="N40" s="89">
        <v>4.8978033395430698</v>
      </c>
      <c r="O40" s="89">
        <v>4.5087068886291002</v>
      </c>
      <c r="P40" s="89">
        <v>-0.37092907432437699</v>
      </c>
      <c r="Q40" s="89">
        <v>2.0845802874944801</v>
      </c>
      <c r="R40" s="66"/>
    </row>
    <row r="41" spans="1:18" x14ac:dyDescent="0.25">
      <c r="A41" s="43" t="s">
        <v>39</v>
      </c>
      <c r="B41" s="19" t="s">
        <v>39</v>
      </c>
      <c r="C41" s="44" t="s">
        <v>11</v>
      </c>
      <c r="D41" s="45" t="s">
        <v>12</v>
      </c>
      <c r="E41" s="19"/>
      <c r="F41" s="84">
        <v>56.021280439925903</v>
      </c>
      <c r="G41" s="85">
        <v>56.700950172722997</v>
      </c>
      <c r="H41" s="86">
        <v>121.34738104809399</v>
      </c>
      <c r="I41" s="87">
        <v>119.589941516428</v>
      </c>
      <c r="J41" s="86">
        <v>67.980356643458407</v>
      </c>
      <c r="K41" s="87">
        <v>67.808633150818693</v>
      </c>
      <c r="L41" s="84">
        <v>-1.19869196323296</v>
      </c>
      <c r="M41" s="85">
        <v>1.46955463760684</v>
      </c>
      <c r="N41" s="85">
        <v>0.25324724103756902</v>
      </c>
      <c r="O41" s="85">
        <v>1.9009986389671101</v>
      </c>
      <c r="P41" s="85">
        <v>1.6435890539963001</v>
      </c>
      <c r="Q41" s="85">
        <v>0.42519552086451301</v>
      </c>
      <c r="R41" s="66"/>
    </row>
    <row r="42" spans="1:18" x14ac:dyDescent="0.25">
      <c r="B42" s="19"/>
      <c r="C42" s="44"/>
      <c r="D42" s="45"/>
      <c r="F42" s="68"/>
      <c r="G42" s="69"/>
      <c r="H42" s="70"/>
      <c r="I42" s="71"/>
      <c r="J42" s="70"/>
      <c r="K42" s="71"/>
      <c r="L42" s="68"/>
      <c r="M42" s="69"/>
      <c r="N42" s="69"/>
      <c r="O42" s="69"/>
      <c r="P42" s="69"/>
      <c r="Q42" s="69"/>
    </row>
    <row r="43" spans="1:18" x14ac:dyDescent="0.25">
      <c r="B43" s="19"/>
      <c r="C43" s="44"/>
      <c r="D43" s="45"/>
    </row>
    <row r="44" spans="1:18" x14ac:dyDescent="0.25">
      <c r="A44" s="36" t="s">
        <v>50</v>
      </c>
      <c r="B44" s="19" t="s">
        <v>50</v>
      </c>
      <c r="C44" s="44" t="s">
        <v>11</v>
      </c>
      <c r="D44" s="45" t="s">
        <v>12</v>
      </c>
      <c r="F44" s="75">
        <v>61.1205112671406</v>
      </c>
      <c r="G44" s="76">
        <v>62.008727503503103</v>
      </c>
      <c r="H44" s="77">
        <v>123.74002384125301</v>
      </c>
      <c r="I44" s="78">
        <v>120.299217661513</v>
      </c>
      <c r="J44" s="77">
        <v>75.630535213856106</v>
      </c>
      <c r="K44" s="78">
        <v>74.596014068573893</v>
      </c>
      <c r="L44" s="75">
        <v>-1.43240519862681</v>
      </c>
      <c r="M44" s="76">
        <v>2.8602066136639301</v>
      </c>
      <c r="N44" s="76">
        <v>1.3868316668115299</v>
      </c>
      <c r="O44" s="76">
        <v>2.4679855874885899</v>
      </c>
      <c r="P44" s="76">
        <v>1.06636522998377</v>
      </c>
      <c r="Q44" s="76">
        <v>-0.38131463963367301</v>
      </c>
    </row>
    <row r="45" spans="1:18" x14ac:dyDescent="0.25">
      <c r="A45" s="43" t="s">
        <v>51</v>
      </c>
      <c r="B45" s="19" t="s">
        <v>51</v>
      </c>
      <c r="C45" s="44" t="s">
        <v>11</v>
      </c>
      <c r="D45" s="45" t="s">
        <v>12</v>
      </c>
      <c r="F45" s="84">
        <v>58.098900039628496</v>
      </c>
      <c r="G45" s="85">
        <v>59.107821821414397</v>
      </c>
      <c r="H45" s="86">
        <v>119.06759949267401</v>
      </c>
      <c r="I45" s="87">
        <v>116.59145022758899</v>
      </c>
      <c r="J45" s="86">
        <v>69.176965608833896</v>
      </c>
      <c r="K45" s="87">
        <v>68.914666659526304</v>
      </c>
      <c r="L45" s="84">
        <v>-1.70691754609764</v>
      </c>
      <c r="M45" s="85">
        <v>2.1237828848097302</v>
      </c>
      <c r="N45" s="85">
        <v>0.38061411601025602</v>
      </c>
      <c r="O45" s="85">
        <v>0.38061411601025602</v>
      </c>
      <c r="P45" s="85">
        <v>0</v>
      </c>
      <c r="Q45" s="85">
        <v>-1.70691754609764</v>
      </c>
    </row>
    <row r="46" spans="1:18" x14ac:dyDescent="0.25">
      <c r="A46" s="43" t="s">
        <v>52</v>
      </c>
      <c r="B46" s="19" t="s">
        <v>52</v>
      </c>
      <c r="C46" s="44" t="s">
        <v>11</v>
      </c>
      <c r="D46" s="45" t="s">
        <v>12</v>
      </c>
      <c r="F46" s="88">
        <v>54.650582457095503</v>
      </c>
      <c r="G46" s="89">
        <v>54.3710455370733</v>
      </c>
      <c r="H46" s="90">
        <v>125.430765524088</v>
      </c>
      <c r="I46" s="91">
        <v>130.55291855134899</v>
      </c>
      <c r="J46" s="90">
        <v>68.548643939307993</v>
      </c>
      <c r="K46" s="91">
        <v>70.982986795532398</v>
      </c>
      <c r="L46" s="88">
        <v>0.51412827776423697</v>
      </c>
      <c r="M46" s="89">
        <v>-3.92343050166778</v>
      </c>
      <c r="N46" s="89">
        <v>-3.4294736895710498</v>
      </c>
      <c r="O46" s="89">
        <v>-6.3170080504660797</v>
      </c>
      <c r="P46" s="89">
        <v>-2.9900783098281498</v>
      </c>
      <c r="Q46" s="89">
        <v>-2.49132287018204</v>
      </c>
    </row>
    <row r="47" spans="1:18" x14ac:dyDescent="0.25">
      <c r="A47" s="43" t="s">
        <v>53</v>
      </c>
      <c r="B47" s="19" t="s">
        <v>53</v>
      </c>
      <c r="C47" s="44" t="s">
        <v>11</v>
      </c>
      <c r="D47" s="45" t="s">
        <v>12</v>
      </c>
      <c r="F47" s="84">
        <v>61.080732228002297</v>
      </c>
      <c r="G47" s="85">
        <v>61.3154891233158</v>
      </c>
      <c r="H47" s="86">
        <v>129.23724037763</v>
      </c>
      <c r="I47" s="87">
        <v>129.26595837001301</v>
      </c>
      <c r="J47" s="86">
        <v>78.939052733920406</v>
      </c>
      <c r="K47" s="87">
        <v>79.260054644515407</v>
      </c>
      <c r="L47" s="84">
        <v>-0.382867198272417</v>
      </c>
      <c r="M47" s="85">
        <v>-2.22162066057951E-2</v>
      </c>
      <c r="N47" s="85">
        <v>-0.40499834631041798</v>
      </c>
      <c r="O47" s="85">
        <v>0.177527228570934</v>
      </c>
      <c r="P47" s="85">
        <v>0.58489438747830302</v>
      </c>
      <c r="Q47" s="85">
        <v>0.19978782045169399</v>
      </c>
    </row>
    <row r="48" spans="1:18" x14ac:dyDescent="0.25">
      <c r="A48" s="43" t="s">
        <v>54</v>
      </c>
      <c r="B48" s="19" t="s">
        <v>54</v>
      </c>
      <c r="C48" s="44" t="s">
        <v>11</v>
      </c>
      <c r="D48" s="45" t="s">
        <v>12</v>
      </c>
      <c r="F48" s="88">
        <v>67.576615532251495</v>
      </c>
      <c r="G48" s="89">
        <v>66.320358366295693</v>
      </c>
      <c r="H48" s="90">
        <v>150.143131811156</v>
      </c>
      <c r="I48" s="91">
        <v>144.738618440404</v>
      </c>
      <c r="J48" s="90">
        <v>101.46164693210601</v>
      </c>
      <c r="K48" s="91">
        <v>95.9911704441014</v>
      </c>
      <c r="L48" s="88">
        <v>1.8942255393394201</v>
      </c>
      <c r="M48" s="89">
        <v>3.7339815931553901</v>
      </c>
      <c r="N48" s="89">
        <v>5.6989371654665897</v>
      </c>
      <c r="O48" s="89">
        <v>6.6417057046093504</v>
      </c>
      <c r="P48" s="89">
        <v>0.89193757707033405</v>
      </c>
      <c r="Q48" s="89">
        <v>2.8030584257895801</v>
      </c>
    </row>
    <row r="49" spans="1:17" x14ac:dyDescent="0.25">
      <c r="A49" s="43" t="s">
        <v>55</v>
      </c>
      <c r="B49" s="19" t="s">
        <v>55</v>
      </c>
      <c r="C49" s="44" t="s">
        <v>11</v>
      </c>
      <c r="D49" s="45" t="s">
        <v>12</v>
      </c>
      <c r="F49" s="84">
        <v>55.140999293094602</v>
      </c>
      <c r="G49" s="85">
        <v>55.584918252504998</v>
      </c>
      <c r="H49" s="86">
        <v>106.738317882573</v>
      </c>
      <c r="I49" s="87">
        <v>107.70295287803501</v>
      </c>
      <c r="J49" s="86">
        <v>58.856575109091096</v>
      </c>
      <c r="K49" s="87">
        <v>59.866598312790103</v>
      </c>
      <c r="L49" s="84">
        <v>-0.79863202711539105</v>
      </c>
      <c r="M49" s="85">
        <v>-0.89564396303440696</v>
      </c>
      <c r="N49" s="85">
        <v>-1.68712309061208</v>
      </c>
      <c r="O49" s="85">
        <v>-1.4626087568552899</v>
      </c>
      <c r="P49" s="85">
        <v>0.228367168996301</v>
      </c>
      <c r="Q49" s="85">
        <v>-0.572088671470111</v>
      </c>
    </row>
    <row r="50" spans="1:17" x14ac:dyDescent="0.25">
      <c r="A50" s="43" t="s">
        <v>56</v>
      </c>
      <c r="B50" s="19" t="s">
        <v>56</v>
      </c>
      <c r="C50" s="44" t="s">
        <v>11</v>
      </c>
      <c r="D50" s="45" t="s">
        <v>12</v>
      </c>
      <c r="F50" s="88">
        <v>59.3367357762436</v>
      </c>
      <c r="G50" s="89">
        <v>58.652709657308897</v>
      </c>
      <c r="H50" s="90">
        <v>108.587254358556</v>
      </c>
      <c r="I50" s="91">
        <v>106.029364730917</v>
      </c>
      <c r="J50" s="90">
        <v>64.432132205414206</v>
      </c>
      <c r="K50" s="91">
        <v>62.189095447114099</v>
      </c>
      <c r="L50" s="88">
        <v>1.1662310623519601</v>
      </c>
      <c r="M50" s="89">
        <v>2.4124351156216299</v>
      </c>
      <c r="N50" s="89">
        <v>3.6068007456510598</v>
      </c>
      <c r="O50" s="89">
        <v>2.5245108323293399</v>
      </c>
      <c r="P50" s="89">
        <v>-1.04461281067704</v>
      </c>
      <c r="Q50" s="89">
        <v>0.10943565259549</v>
      </c>
    </row>
    <row r="51" spans="1:17" x14ac:dyDescent="0.25">
      <c r="A51" s="43" t="s">
        <v>57</v>
      </c>
      <c r="B51" s="19" t="s">
        <v>57</v>
      </c>
      <c r="C51" s="44" t="s">
        <v>11</v>
      </c>
      <c r="D51" s="45" t="s">
        <v>12</v>
      </c>
      <c r="F51" s="84">
        <v>55.4537060490904</v>
      </c>
      <c r="G51" s="85">
        <v>53.046599140769501</v>
      </c>
      <c r="H51" s="86">
        <v>121.445662831554</v>
      </c>
      <c r="I51" s="87">
        <v>119.780470926097</v>
      </c>
      <c r="J51" s="86">
        <v>67.346120875979494</v>
      </c>
      <c r="K51" s="87">
        <v>63.539466261093096</v>
      </c>
      <c r="L51" s="84">
        <v>4.5377214511587596</v>
      </c>
      <c r="M51" s="85">
        <v>1.3902031713363201</v>
      </c>
      <c r="N51" s="85">
        <v>5.99100817001551</v>
      </c>
      <c r="O51" s="85">
        <v>6.1545033467812598</v>
      </c>
      <c r="P51" s="85">
        <v>0.154253817930947</v>
      </c>
      <c r="Q51" s="85">
        <v>4.6989748776751901</v>
      </c>
    </row>
    <row r="52" spans="1:17" x14ac:dyDescent="0.25">
      <c r="A52" s="43" t="s">
        <v>58</v>
      </c>
      <c r="B52" s="19" t="s">
        <v>58</v>
      </c>
      <c r="C52" s="44" t="s">
        <v>11</v>
      </c>
      <c r="D52" s="45" t="s">
        <v>12</v>
      </c>
      <c r="F52" s="88">
        <v>50.662295081967201</v>
      </c>
      <c r="G52" s="89">
        <v>53.379679655749399</v>
      </c>
      <c r="H52" s="90">
        <v>90.768212888658695</v>
      </c>
      <c r="I52" s="91">
        <v>89.273349551608803</v>
      </c>
      <c r="J52" s="90">
        <v>45.9852598542805</v>
      </c>
      <c r="K52" s="91">
        <v>47.653828008606197</v>
      </c>
      <c r="L52" s="88">
        <v>-5.0906723144591997</v>
      </c>
      <c r="M52" s="89">
        <v>1.6744788277331699</v>
      </c>
      <c r="N52" s="89">
        <v>-3.5014357168209198</v>
      </c>
      <c r="O52" s="89">
        <v>1.3200321137275799</v>
      </c>
      <c r="P52" s="89">
        <v>4.9964140568969597</v>
      </c>
      <c r="Q52" s="89">
        <v>-0.34860932467243899</v>
      </c>
    </row>
    <row r="53" spans="1:17" x14ac:dyDescent="0.25">
      <c r="A53" s="43" t="s">
        <v>59</v>
      </c>
      <c r="B53" s="19" t="s">
        <v>59</v>
      </c>
      <c r="C53" s="44" t="s">
        <v>11</v>
      </c>
      <c r="D53" s="45" t="s">
        <v>12</v>
      </c>
      <c r="F53" s="84">
        <v>57.945440736503102</v>
      </c>
      <c r="G53" s="85">
        <v>58.259977514394102</v>
      </c>
      <c r="H53" s="86">
        <v>126.648050588149</v>
      </c>
      <c r="I53" s="87">
        <v>118.597573623434</v>
      </c>
      <c r="J53" s="86">
        <v>73.386771097492897</v>
      </c>
      <c r="K53" s="87">
        <v>69.094919725630106</v>
      </c>
      <c r="L53" s="84">
        <v>-0.539884825416166</v>
      </c>
      <c r="M53" s="85">
        <v>6.7880621152306997</v>
      </c>
      <c r="N53" s="85">
        <v>6.2115295725145803</v>
      </c>
      <c r="O53" s="85">
        <v>6.1933565047561503</v>
      </c>
      <c r="P53" s="85">
        <v>-1.7110258963012302E-2</v>
      </c>
      <c r="Q53" s="85">
        <v>-0.55690270868744796</v>
      </c>
    </row>
    <row r="54" spans="1:17" x14ac:dyDescent="0.25">
      <c r="A54" s="72" t="s">
        <v>66</v>
      </c>
      <c r="B54" s="19" t="s">
        <v>72</v>
      </c>
      <c r="C54" s="44" t="s">
        <v>11</v>
      </c>
      <c r="D54" s="45" t="s">
        <v>12</v>
      </c>
      <c r="F54" s="88">
        <v>60.797651788492701</v>
      </c>
      <c r="G54" s="89">
        <v>59.047677371833103</v>
      </c>
      <c r="H54" s="90">
        <v>316.22592247931101</v>
      </c>
      <c r="I54" s="91">
        <v>311.09691606407102</v>
      </c>
      <c r="J54" s="90">
        <v>192.257935213921</v>
      </c>
      <c r="K54" s="91">
        <v>183.695503311235</v>
      </c>
      <c r="L54" s="88">
        <v>2.9636634234395398</v>
      </c>
      <c r="M54" s="89">
        <v>1.6486844293189999</v>
      </c>
      <c r="N54" s="89">
        <v>4.6612093101582097</v>
      </c>
      <c r="O54" s="89">
        <v>5.8448297411443901</v>
      </c>
      <c r="P54" s="89">
        <v>1.13090651138816</v>
      </c>
      <c r="Q54" s="89">
        <v>4.1280861974590097</v>
      </c>
    </row>
    <row r="55" spans="1:17" x14ac:dyDescent="0.25">
      <c r="A55" s="19" t="s">
        <v>67</v>
      </c>
      <c r="B55" t="s">
        <v>73</v>
      </c>
      <c r="C55" s="44" t="s">
        <v>11</v>
      </c>
      <c r="D55" s="45" t="s">
        <v>12</v>
      </c>
      <c r="F55" s="84">
        <v>67.747397524539593</v>
      </c>
      <c r="G55" s="85">
        <v>65.894467620940503</v>
      </c>
      <c r="H55" s="86">
        <v>195.078387308201</v>
      </c>
      <c r="I55" s="87">
        <v>186.78291441040099</v>
      </c>
      <c r="J55" s="86">
        <v>132.16053053414799</v>
      </c>
      <c r="K55" s="87">
        <v>123.07960705761</v>
      </c>
      <c r="L55" s="84">
        <v>2.8119658151852098</v>
      </c>
      <c r="M55" s="85">
        <v>4.44123753180817</v>
      </c>
      <c r="N55" s="85">
        <v>7.3780894281590097</v>
      </c>
      <c r="O55" s="85">
        <v>9.2087639422731495</v>
      </c>
      <c r="P55" s="85">
        <v>1.7048864660037999</v>
      </c>
      <c r="Q55" s="85">
        <v>4.56479310580076</v>
      </c>
    </row>
    <row r="56" spans="1:17" x14ac:dyDescent="0.25">
      <c r="A56" s="72" t="s">
        <v>68</v>
      </c>
      <c r="B56" t="s">
        <v>74</v>
      </c>
      <c r="C56" s="44" t="s">
        <v>11</v>
      </c>
      <c r="D56" s="45" t="s">
        <v>12</v>
      </c>
      <c r="F56" s="88">
        <v>66.749312671338203</v>
      </c>
      <c r="G56" s="89">
        <v>66.663861866012695</v>
      </c>
      <c r="H56" s="90">
        <v>151.095263977652</v>
      </c>
      <c r="I56" s="91">
        <v>148.98025913327601</v>
      </c>
      <c r="J56" s="90">
        <v>100.85505018402699</v>
      </c>
      <c r="K56" s="91">
        <v>99.315994156234893</v>
      </c>
      <c r="L56" s="88">
        <v>0.12818160084583199</v>
      </c>
      <c r="M56" s="89">
        <v>1.4196544271576601</v>
      </c>
      <c r="N56" s="89">
        <v>1.5496557637746999</v>
      </c>
      <c r="O56" s="89">
        <v>1.66207716212426</v>
      </c>
      <c r="P56" s="89">
        <v>0.110705838935654</v>
      </c>
      <c r="Q56" s="89">
        <v>0.23902934429806499</v>
      </c>
    </row>
    <row r="57" spans="1:17" x14ac:dyDescent="0.25">
      <c r="A57" s="19" t="s">
        <v>69</v>
      </c>
      <c r="B57" t="s">
        <v>75</v>
      </c>
      <c r="C57" s="44" t="s">
        <v>11</v>
      </c>
      <c r="D57" s="45" t="s">
        <v>12</v>
      </c>
      <c r="F57" s="84">
        <v>64.643998644246196</v>
      </c>
      <c r="G57" s="85">
        <v>64.940044877453602</v>
      </c>
      <c r="H57" s="86">
        <v>124.879644477528</v>
      </c>
      <c r="I57" s="87">
        <v>123.01155760923901</v>
      </c>
      <c r="J57" s="86">
        <v>80.727195682993099</v>
      </c>
      <c r="K57" s="87">
        <v>79.883760715894795</v>
      </c>
      <c r="L57" s="84">
        <v>-0.45587623748350498</v>
      </c>
      <c r="M57" s="85">
        <v>1.51862711487927</v>
      </c>
      <c r="N57" s="85">
        <v>1.05582781724305</v>
      </c>
      <c r="O57" s="85">
        <v>2.5517871353128299</v>
      </c>
      <c r="P57" s="85">
        <v>1.48032958650854</v>
      </c>
      <c r="Q57" s="85">
        <v>1.0177048782036999</v>
      </c>
    </row>
    <row r="58" spans="1:17" x14ac:dyDescent="0.25">
      <c r="A58" s="72" t="s">
        <v>70</v>
      </c>
      <c r="B58" t="s">
        <v>76</v>
      </c>
      <c r="C58" s="44" t="s">
        <v>11</v>
      </c>
      <c r="D58" s="45" t="s">
        <v>12</v>
      </c>
      <c r="F58" s="88">
        <v>59.624379847431904</v>
      </c>
      <c r="G58" s="89">
        <v>58.809159922045801</v>
      </c>
      <c r="H58" s="90">
        <v>89.873015827505895</v>
      </c>
      <c r="I58" s="91">
        <v>89.966223598520301</v>
      </c>
      <c r="J58" s="90">
        <v>53.586228337334703</v>
      </c>
      <c r="K58" s="91">
        <v>52.908380311879199</v>
      </c>
      <c r="L58" s="88">
        <v>1.3862124989825899</v>
      </c>
      <c r="M58" s="89">
        <v>-0.103603071559775</v>
      </c>
      <c r="N58" s="89">
        <v>1.28117326869552</v>
      </c>
      <c r="O58" s="89">
        <v>0.92189334936107703</v>
      </c>
      <c r="P58" s="89">
        <v>-0.354735147450643</v>
      </c>
      <c r="Q58" s="89">
        <v>1.0265599685797</v>
      </c>
    </row>
    <row r="59" spans="1:17" x14ac:dyDescent="0.25">
      <c r="A59" s="19" t="s">
        <v>71</v>
      </c>
      <c r="B59" t="s">
        <v>77</v>
      </c>
      <c r="C59" s="44" t="s">
        <v>11</v>
      </c>
      <c r="D59" s="45" t="s">
        <v>12</v>
      </c>
      <c r="F59" s="84">
        <v>51.996799416923402</v>
      </c>
      <c r="G59" s="85">
        <v>52.748097115154501</v>
      </c>
      <c r="H59" s="86">
        <v>68.501295456226899</v>
      </c>
      <c r="I59" s="87">
        <v>69.1605301766417</v>
      </c>
      <c r="J59" s="86">
        <v>35.6184811963684</v>
      </c>
      <c r="K59" s="87">
        <v>36.480863622930698</v>
      </c>
      <c r="L59" s="84">
        <v>-1.4243124194430801</v>
      </c>
      <c r="M59" s="85">
        <v>-0.95319500693681403</v>
      </c>
      <c r="N59" s="85">
        <v>-2.3639309515145799</v>
      </c>
      <c r="O59" s="85">
        <v>-2.3139297869740001</v>
      </c>
      <c r="P59" s="85">
        <v>5.1211775553712903E-2</v>
      </c>
      <c r="Q59" s="85">
        <v>-1.3738300595688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topLeftCell="A2" zoomScaleNormal="100" zoomScaleSheetLayoutView="100" workbookViewId="0">
      <selection activeCell="M15" sqref="M15"/>
    </sheetView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20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20"/>
      <c r="C5" s="120"/>
      <c r="D5" s="120"/>
      <c r="E5" s="120"/>
      <c r="F5" s="120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20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20"/>
      <c r="C9" s="120"/>
      <c r="D9" s="120"/>
      <c r="E9" s="120"/>
      <c r="F9" s="120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20" t="str">
        <f>HYPERLINK("http://www.str.com/contact", "For additional support, please contact your regional office.")</f>
        <v>For additional support, please contact your regional office.</v>
      </c>
      <c r="B12" s="120"/>
      <c r="C12" s="120"/>
      <c r="D12" s="120"/>
      <c r="E12" s="120"/>
      <c r="F12" s="120"/>
      <c r="G12" s="120"/>
      <c r="H12" s="120"/>
      <c r="I12" s="120"/>
      <c r="J12" s="120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19" t="str">
        <f>HYPERLINK("http://www.hotelnewsnow.com/", "For the latest in industry news, visit HotelNewsNow.com.")</f>
        <v>For the latest in industry news, visit HotelNewsNow.com.</v>
      </c>
      <c r="B14" s="119"/>
      <c r="C14" s="119"/>
      <c r="D14" s="119"/>
      <c r="E14" s="119"/>
      <c r="F14" s="119"/>
      <c r="G14" s="119"/>
      <c r="H14" s="119"/>
      <c r="I14" s="119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19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9"/>
      <c r="C15" s="119"/>
      <c r="D15" s="119"/>
      <c r="E15" s="119"/>
      <c r="F15" s="119"/>
      <c r="G15" s="119"/>
      <c r="H15" s="119"/>
      <c r="I15" s="119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5" x14ac:dyDescent="0.25"/>
  <sheetData>
    <row r="1" spans="1:1" ht="13" x14ac:dyDescent="0.3">
      <c r="A1" s="4" t="s">
        <v>61</v>
      </c>
    </row>
    <row r="2" spans="1:1" ht="13" x14ac:dyDescent="0.3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20" ma:contentTypeDescription="Create a new document." ma:contentTypeScope="" ma:versionID="2690e41e273033e53bb6594168b7e97b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0625421505042f4b30d16c8334e97658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23ED1CF-CF9C-4D29-AFDA-29120F7577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sharepoint/v3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2025-01-24T13:29:40Z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